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ЮДЖЕТНЫЙ ОТДЕЛ\на сайт\Аналитическая информация\Доходы\2025 год\"/>
    </mc:Choice>
  </mc:AlternateContent>
  <bookViews>
    <workbookView xWindow="0" yWindow="0" windowWidth="28800" windowHeight="12435"/>
  </bookViews>
  <sheets>
    <sheet name="январь-декабрь 2025" sheetId="1" r:id="rId1"/>
  </sheets>
  <calcPr calcId="152511"/>
</workbook>
</file>

<file path=xl/calcChain.xml><?xml version="1.0" encoding="utf-8"?>
<calcChain xmlns="http://schemas.openxmlformats.org/spreadsheetml/2006/main">
  <c r="F94" i="1" l="1"/>
  <c r="F95" i="1"/>
  <c r="G18" i="1"/>
  <c r="D40" i="1" l="1"/>
  <c r="G40" i="1"/>
  <c r="G30" i="1"/>
  <c r="G79" i="1" l="1"/>
  <c r="D79" i="1"/>
  <c r="D78" i="1"/>
  <c r="D77" i="1" s="1"/>
  <c r="D18" i="1" l="1"/>
  <c r="H69" i="1" l="1"/>
  <c r="I69" i="1"/>
  <c r="H71" i="1"/>
  <c r="I71" i="1"/>
  <c r="I82" i="1" l="1"/>
  <c r="G62" i="1" l="1"/>
  <c r="D45" i="1" l="1"/>
  <c r="E43" i="1"/>
  <c r="I44" i="1"/>
  <c r="I93" i="1" l="1"/>
  <c r="G64" i="1" l="1"/>
  <c r="G72" i="1" l="1"/>
  <c r="G32" i="1"/>
  <c r="H61" i="1" l="1"/>
  <c r="I61" i="1"/>
  <c r="E61" i="1"/>
  <c r="F61" i="1"/>
  <c r="H74" i="1"/>
  <c r="I74" i="1"/>
  <c r="F74" i="1"/>
  <c r="E74" i="1"/>
  <c r="G60" i="1" l="1"/>
  <c r="D60" i="1"/>
  <c r="C60" i="1"/>
  <c r="G78" i="1" l="1"/>
  <c r="G77" i="1" s="1"/>
  <c r="G17" i="1" l="1"/>
  <c r="D72" i="1"/>
  <c r="C72" i="1"/>
  <c r="F51" i="1" l="1"/>
  <c r="D47" i="1"/>
  <c r="E19" i="1" l="1"/>
  <c r="H24" i="1"/>
  <c r="F24" i="1"/>
  <c r="E24" i="1"/>
  <c r="C18" i="1"/>
  <c r="C90" i="1" l="1"/>
  <c r="C89" i="1" s="1"/>
  <c r="C87" i="1"/>
  <c r="C86" i="1" s="1"/>
  <c r="F76" i="1"/>
  <c r="H84" i="1" l="1"/>
  <c r="G70" i="1" l="1"/>
  <c r="H70" i="1" s="1"/>
  <c r="G92" i="1" l="1"/>
  <c r="I92" i="1" s="1"/>
  <c r="D32" i="1" l="1"/>
  <c r="I24" i="1"/>
  <c r="I76" i="1" l="1"/>
  <c r="C36" i="1" l="1"/>
  <c r="G47" i="1" l="1"/>
  <c r="D42" i="1"/>
  <c r="G42" i="1"/>
  <c r="G34" i="1" l="1"/>
  <c r="G87" i="1" l="1"/>
  <c r="G86" i="1" s="1"/>
  <c r="G90" i="1"/>
  <c r="G89" i="1" l="1"/>
  <c r="F23" i="1" l="1"/>
  <c r="I23" i="1" l="1"/>
  <c r="H23" i="1"/>
  <c r="E23" i="1" l="1"/>
  <c r="I91" i="1"/>
  <c r="I88" i="1"/>
  <c r="F91" i="1"/>
  <c r="F88" i="1"/>
  <c r="C79" i="1"/>
  <c r="C78" i="1" s="1"/>
  <c r="C70" i="1"/>
  <c r="C68" i="1"/>
  <c r="C64" i="1"/>
  <c r="C58" i="1"/>
  <c r="C55" i="1"/>
  <c r="C53" i="1"/>
  <c r="C50" i="1"/>
  <c r="C47" i="1"/>
  <c r="C45" i="1"/>
  <c r="C42" i="1"/>
  <c r="C40" i="1"/>
  <c r="C34" i="1"/>
  <c r="C32" i="1"/>
  <c r="C30" i="1"/>
  <c r="C29" i="1" s="1"/>
  <c r="C17" i="1"/>
  <c r="G58" i="1"/>
  <c r="G57" i="1" s="1"/>
  <c r="G55" i="1"/>
  <c r="G53" i="1"/>
  <c r="G45" i="1"/>
  <c r="C77" i="1" l="1"/>
  <c r="E77" i="1" s="1"/>
  <c r="E78" i="1"/>
  <c r="H60" i="1"/>
  <c r="C57" i="1"/>
  <c r="C39" i="1"/>
  <c r="C38" i="1" s="1"/>
  <c r="F79" i="1"/>
  <c r="C52" i="1"/>
  <c r="C49" i="1" s="1"/>
  <c r="C28" i="1"/>
  <c r="G36" i="1"/>
  <c r="D90" i="1"/>
  <c r="D87" i="1"/>
  <c r="D68" i="1"/>
  <c r="D58" i="1"/>
  <c r="D55" i="1"/>
  <c r="D53" i="1"/>
  <c r="D39" i="1"/>
  <c r="D38" i="1" s="1"/>
  <c r="D34" i="1"/>
  <c r="D36" i="1"/>
  <c r="D30" i="1"/>
  <c r="C16" i="1" l="1"/>
  <c r="C15" i="1" s="1"/>
  <c r="D57" i="1"/>
  <c r="G39" i="1"/>
  <c r="G38" i="1" s="1"/>
  <c r="G29" i="1"/>
  <c r="G28" i="1" s="1"/>
  <c r="D29" i="1"/>
  <c r="D28" i="1" s="1"/>
  <c r="E60" i="1"/>
  <c r="F60" i="1"/>
  <c r="I60" i="1"/>
  <c r="D89" i="1"/>
  <c r="I90" i="1"/>
  <c r="F90" i="1"/>
  <c r="D86" i="1"/>
  <c r="I87" i="1"/>
  <c r="F87" i="1"/>
  <c r="D64" i="1"/>
  <c r="G68" i="1"/>
  <c r="H68" i="1" l="1"/>
  <c r="I68" i="1"/>
  <c r="I89" i="1"/>
  <c r="F89" i="1"/>
  <c r="F86" i="1"/>
  <c r="I86" i="1"/>
  <c r="H85" i="1"/>
  <c r="I85" i="1"/>
  <c r="H83" i="1"/>
  <c r="I83" i="1"/>
  <c r="H45" i="1"/>
  <c r="I45" i="1"/>
  <c r="H46" i="1"/>
  <c r="I46" i="1"/>
  <c r="I73" i="1" l="1"/>
  <c r="F85" i="1"/>
  <c r="D52" i="1" l="1"/>
  <c r="D50" i="1"/>
  <c r="D49" i="1" l="1"/>
  <c r="D17" i="1" l="1"/>
  <c r="D70" i="1" l="1"/>
  <c r="I70" i="1" s="1"/>
  <c r="D16" i="1" l="1"/>
  <c r="G50" i="1" l="1"/>
  <c r="D15" i="1"/>
  <c r="G52" i="1" l="1"/>
  <c r="G49" i="1" s="1"/>
  <c r="G16" i="1" s="1"/>
  <c r="G15" i="1" s="1"/>
  <c r="I38" i="1"/>
  <c r="I84" i="1"/>
  <c r="I81" i="1"/>
  <c r="H81" i="1"/>
  <c r="I80" i="1"/>
  <c r="H80" i="1"/>
  <c r="I79" i="1"/>
  <c r="H79" i="1"/>
  <c r="I78" i="1"/>
  <c r="H78" i="1"/>
  <c r="H77" i="1"/>
  <c r="I75" i="1"/>
  <c r="H75" i="1"/>
  <c r="H73" i="1"/>
  <c r="I72" i="1"/>
  <c r="H72" i="1"/>
  <c r="I67" i="1"/>
  <c r="H67" i="1"/>
  <c r="I65" i="1"/>
  <c r="H65" i="1"/>
  <c r="I64" i="1"/>
  <c r="H64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1" i="1"/>
  <c r="H51" i="1"/>
  <c r="I50" i="1"/>
  <c r="H50" i="1"/>
  <c r="I48" i="1"/>
  <c r="H48" i="1"/>
  <c r="I47" i="1"/>
  <c r="H47" i="1"/>
  <c r="I43" i="1"/>
  <c r="H43" i="1"/>
  <c r="I42" i="1"/>
  <c r="H42" i="1"/>
  <c r="I41" i="1"/>
  <c r="H41" i="1"/>
  <c r="I40" i="1"/>
  <c r="H40" i="1"/>
  <c r="I39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2" i="1"/>
  <c r="H22" i="1"/>
  <c r="I21" i="1"/>
  <c r="H21" i="1"/>
  <c r="I20" i="1"/>
  <c r="H20" i="1"/>
  <c r="I19" i="1"/>
  <c r="H19" i="1"/>
  <c r="I18" i="1"/>
  <c r="H18" i="1"/>
  <c r="I17" i="1"/>
  <c r="H17" i="1"/>
  <c r="E85" i="1"/>
  <c r="F84" i="1"/>
  <c r="E84" i="1"/>
  <c r="F83" i="1"/>
  <c r="E83" i="1"/>
  <c r="F81" i="1"/>
  <c r="E81" i="1"/>
  <c r="F80" i="1"/>
  <c r="E80" i="1"/>
  <c r="E79" i="1"/>
  <c r="F78" i="1"/>
  <c r="F77" i="1"/>
  <c r="F75" i="1"/>
  <c r="E75" i="1"/>
  <c r="F73" i="1"/>
  <c r="E73" i="1"/>
  <c r="F72" i="1"/>
  <c r="E72" i="1"/>
  <c r="F71" i="1"/>
  <c r="E71" i="1"/>
  <c r="F70" i="1"/>
  <c r="E70" i="1"/>
  <c r="F69" i="1"/>
  <c r="E69" i="1"/>
  <c r="F68" i="1"/>
  <c r="E68" i="1"/>
  <c r="F67" i="1"/>
  <c r="E67" i="1"/>
  <c r="F65" i="1"/>
  <c r="E65" i="1"/>
  <c r="F64" i="1"/>
  <c r="E64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2" i="1"/>
  <c r="E22" i="1"/>
  <c r="F21" i="1"/>
  <c r="E21" i="1"/>
  <c r="F20" i="1"/>
  <c r="E20" i="1"/>
  <c r="F19" i="1"/>
  <c r="F18" i="1"/>
  <c r="E18" i="1"/>
  <c r="F17" i="1"/>
  <c r="E17" i="1"/>
  <c r="F16" i="1"/>
  <c r="E16" i="1"/>
  <c r="F15" i="1" l="1"/>
  <c r="E15" i="1"/>
  <c r="H52" i="1"/>
  <c r="I52" i="1"/>
  <c r="I77" i="1"/>
  <c r="H49" i="1"/>
  <c r="I49" i="1"/>
  <c r="H38" i="1"/>
  <c r="H39" i="1"/>
  <c r="H16" i="1" l="1"/>
  <c r="I15" i="1"/>
  <c r="I16" i="1"/>
  <c r="H15" i="1" l="1"/>
</calcChain>
</file>

<file path=xl/sharedStrings.xml><?xml version="1.0" encoding="utf-8"?>
<sst xmlns="http://schemas.openxmlformats.org/spreadsheetml/2006/main" count="193" uniqueCount="182">
  <si>
    <t/>
  </si>
  <si>
    <t>Наименование показателя</t>
  </si>
  <si>
    <t>Код дохода по бюджетной классификации</t>
  </si>
  <si>
    <t>1</t>
  </si>
  <si>
    <t>3</t>
  </si>
  <si>
    <t>4</t>
  </si>
  <si>
    <t>10</t>
  </si>
  <si>
    <t>11</t>
  </si>
  <si>
    <t>12</t>
  </si>
  <si>
    <t>24</t>
  </si>
  <si>
    <t>25</t>
  </si>
  <si>
    <t>26</t>
  </si>
  <si>
    <t>Доходы бюджета - Всего</t>
  </si>
  <si>
    <t>Х</t>
  </si>
  <si>
    <t xml:space="preserve">          в том числе: 
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</si>
  <si>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</si>
  <si>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</si>
  <si>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</si>
  <si>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</si>
  <si>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</si>
  <si>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</si>
  <si>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</si>
  <si>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</si>
  <si>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</si>
  <si>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</si>
  <si>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</si>
  <si>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000 1 01 02080 01 0000 110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</si>
  <si>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</si>
  <si>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</si>
  <si>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</si>
  <si>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</si>
  <si>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</si>
  <si>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</si>
  <si>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</si>
  <si>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</si>
  <si>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</si>
  <si>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</si>
  <si>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</si>
  <si>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</si>
  <si>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</si>
  <si>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</si>
  <si>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</si>
  <si>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</si>
  <si>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</si>
  <si>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</si>
  <si>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</si>
  <si>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</si>
  <si>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</si>
  <si>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</si>
  <si>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</si>
  <si>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</si>
  <si>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</si>
  <si>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</si>
  <si>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</si>
  <si>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</si>
  <si>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</si>
  <si>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</si>
  <si>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</si>
  <si>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</si>
  <si>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</si>
  <si>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</si>
  <si>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</si>
  <si>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</si>
  <si>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округов</t>
  </si>
  <si>
    <t>000 1 05 04060 02 0000 110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</si>
  <si>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</si>
  <si>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</si>
  <si>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</si>
  <si>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</si>
  <si>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</si>
  <si>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000 1 06 01020 14 0000 110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</si>
  <si>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</si>
  <si>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</si>
  <si>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</si>
  <si>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</si>
  <si>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муниципальных округов</t>
  </si>
  <si>
    <t>000 1 06 06032 14 0000 110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</si>
  <si>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</si>
  <si>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</si>
  <si>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муниципальных округов</t>
  </si>
  <si>
    <t>000 1 06 06042 14 0000 110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</si>
  <si>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</si>
  <si>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</si>
  <si>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</si>
  <si>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</si>
  <si>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</si>
  <si>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</si>
  <si>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</si>
  <si>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</si>
  <si>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</si>
  <si>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</si>
  <si>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</si>
  <si>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</si>
  <si>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</si>
  <si>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</si>
  <si>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</si>
  <si>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</si>
  <si>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ДОХОДЫ ОТ ОКАЗАНИЯ ПЛАТНЫХ УСЛУГ И КОМПЕНСАЦИИ ЗАТРАТ ГОСУДАРСТВА</t>
  </si>
  <si>
    <t>000 1 13 00000 00 0000 000</t>
  </si>
  <si>
    <t>Доходы от компенсации затрат государства</t>
  </si>
  <si>
    <t>000 1 13 02000 00 0000 130</t>
  </si>
  <si>
    <t>ДОХОДЫ ОТ ПРОДАЖИ МАТЕРИАЛЬНЫХ И НЕМАТЕРИАЛЬНЫХ АКТИВОВ</t>
  </si>
  <si>
    <t>000 1 14 00000 00 0000 000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</si>
  <si>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</si>
  <si>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</si>
  <si>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>Доходы от приватизации имущества, находящегося в государственной и муниципальной собственности</t>
  </si>
  <si>
    <t>000 1 14 13000 00 0000 000</t>
  </si>
  <si>
    <t>ШТРАФЫ, САНКЦИИ, ВОЗМЕЩЕНИЕ УЩЕРБА</t>
  </si>
  <si>
    <t>000 1 16 00000 00 0000 000</t>
  </si>
  <si>
    <t>ПРОЧИЕ НЕНАЛОГОВЫЕ ДОХОДЫ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</si>
  <si>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</si>
  <si>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</si>
  <si>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</si>
  <si>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</si>
  <si>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</si>
  <si>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</si>
  <si>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</si>
  <si>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</si>
  <si>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</si>
  <si>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</si>
  <si>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</si>
  <si>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Субсидии бюджетам бюджетной системы Российской Федерации (межбюджетные субсидии)</t>
  </si>
  <si>
    <t>000 2 02 20000 00 0000 150</t>
  </si>
  <si>
    <t>Субвенции бюджетам бюджетной системы Российской Федерации</t>
  </si>
  <si>
    <t>000 2 02 30000 00 0000 150</t>
  </si>
  <si>
    <t>Иные межбюджетные трансферты</t>
  </si>
  <si>
    <t>000 2 02 40000 00 0000 150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</si>
  <si>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</si>
  <si>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</si>
  <si>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</si>
  <si>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</si>
  <si>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Изменение плана на год, %</t>
  </si>
  <si>
    <t>Изменение плана на год, руб.</t>
  </si>
  <si>
    <t>Первоначальный план на год, руб.</t>
  </si>
  <si>
    <t>Уточненный план на год, руб.</t>
  </si>
  <si>
    <t>Исполнено, руб.</t>
  </si>
  <si>
    <t>Выполнение первоначального плана, %</t>
  </si>
  <si>
    <t>Выполнение уточненного плана, %</t>
  </si>
  <si>
    <t>Сведения об исполнении доходов бюджета Уренского муниципального округа Нижегородской области</t>
  </si>
  <si>
    <t>000 1 08 04000 01 0000 110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</si>
  <si>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</si>
  <si>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БЕЗВОЗМЕЗДНЫЕ ПОСТУПЛЕНИЯ ОТ НЕГОСУДАРСТВЕННЫХ ОРГАНИЗАЦИЙ</t>
  </si>
  <si>
    <t>Безвозмездные поступления от негосударственных организаций в бюджеты муниципальных округов</t>
  </si>
  <si>
    <t>Прочие безвозмездные поступления от негосударственных организаций в бюджеты муниципальных округов</t>
  </si>
  <si>
    <t>000 2 04 00000 00 0000 000</t>
  </si>
  <si>
    <t>000 2 04 04000 14 0000 150</t>
  </si>
  <si>
    <t>000 2 04 04099 14 0000 150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</si>
  <si>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</si>
  <si>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</si>
  <si>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ПРОЧИЕ БЕЗВОЗМЕЗДНЫЕ ПОСТУПЛЕНИЯ</t>
  </si>
  <si>
    <t>Прочие безвозмездные поступления в бюджеты муниципальных округов</t>
  </si>
  <si>
    <t>000 2 07 00000 00 0000 000</t>
  </si>
  <si>
    <t>000 2 07 04000 14 0000 150</t>
  </si>
  <si>
    <t>000 2 07 04050 14 0000 150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</si>
  <si>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</si>
  <si>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000 1 01 02130 01 0000 110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</si>
  <si>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</si>
  <si>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</si>
  <si>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</si>
  <si>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</si>
  <si>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Перечисления из бюджетов муниципальных округов (в бюджеты муниципальных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</si>
  <si>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000 2 08 00000 00 0000 000</t>
  </si>
  <si>
    <t>000 2 08 04000 14 0000 150</t>
  </si>
  <si>
    <t>-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</si>
  <si>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</si>
  <si>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</si>
  <si>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Единый налог на вмененный доход для отдельных видов деятельности</t>
  </si>
  <si>
    <t>000 1 05 02000 02 0000 110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</si>
  <si>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находящихся в государственной или муниципальной собственности</t>
  </si>
  <si>
    <t>000 1 11 05400 00 0000 120</t>
  </si>
  <si>
    <t>000 1 01 02150 01 0000 110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</si>
  <si>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</t>
  </si>
  <si>
    <t>000 1 01 02140 01 0000 110</t>
  </si>
  <si>
    <t>000 1 01 02210 01 0000 110</t>
  </si>
  <si>
    <t>Прочие дотации</t>
  </si>
  <si>
    <t>000 2 02 19999 00 0000 150</t>
  </si>
  <si>
    <t>ЗАДОЛЖЕННОСТЬ И ПЕРЕРАСЧЕТЫ ПО ОТМЕНЕННЫМ НАЛОГАМ, СБОРАМ И ИНЫМ ОБЯЗАТЕЛЬНЫМ ПЛАТЕЖАМ</t>
  </si>
  <si>
    <t>Прочие налоги и сборы (по отмененным местным налогам и сборам)</t>
  </si>
  <si>
    <t>000 1 09 07000 00 0000 110</t>
  </si>
  <si>
    <t>000 1 09 00000 00 0000 000</t>
  </si>
  <si>
    <t>Информация за январь-декабрь 2025 года</t>
  </si>
  <si>
    <t>на 01 января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</si>
</sst>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[$-10419]#,##0.00"/>
    <numFmt numFmtId="165" formatCode="###\ ###\ ###\ ###\ ##0.00"/>
    <numFmt numFmtId="166" formatCode="?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scheme val="minor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</font>
    <font>
      <sz val="8"/>
      <name val="Arial Cyr"/>
    </font>
    <font>
      <sz val="10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83">
    <xf numFmtId="0" fontId="1" fillId="0" borderId="0" xfId="0" applyFont="1" applyFill="1" applyBorder="1"/>
    <xf numFmtId="4" fontId="4" fillId="2" borderId="2" xfId="1" applyNumberFormat="1" applyFont="1" applyFill="1" applyBorder="1" applyAlignment="1">
      <alignment horizontal="right" vertical="top" wrapText="1" readingOrder="1"/>
    </xf>
    <xf numFmtId="2" fontId="4" fillId="2" borderId="2" xfId="1" applyNumberFormat="1" applyFont="1" applyFill="1" applyBorder="1" applyAlignment="1">
      <alignment horizontal="right" vertical="top" wrapText="1" readingOrder="1"/>
    </xf>
    <xf numFmtId="164" fontId="4" fillId="2" borderId="2" xfId="1" applyNumberFormat="1" applyFont="1" applyFill="1" applyBorder="1" applyAlignment="1">
      <alignment horizontal="right" vertical="top" wrapText="1" readingOrder="1"/>
    </xf>
    <xf numFmtId="164" fontId="4" fillId="2" borderId="6" xfId="1" applyNumberFormat="1" applyFont="1" applyFill="1" applyBorder="1" applyAlignment="1">
      <alignment horizontal="right" vertical="top" wrapText="1" readingOrder="1"/>
    </xf>
    <xf numFmtId="2" fontId="3" fillId="2" borderId="0" xfId="0" applyNumberFormat="1" applyFont="1" applyFill="1" applyBorder="1" applyAlignment="1">
      <alignment vertical="top" readingOrder="1"/>
    </xf>
    <xf numFmtId="0" fontId="3" fillId="2" borderId="2" xfId="0" applyFont="1" applyFill="1" applyBorder="1" applyAlignment="1">
      <alignment horizontal="center" vertical="top" wrapText="1" readingOrder="1"/>
    </xf>
    <xf numFmtId="2" fontId="3" fillId="2" borderId="2" xfId="0" applyNumberFormat="1" applyFont="1" applyFill="1" applyBorder="1" applyAlignment="1">
      <alignment horizontal="center" vertical="top" wrapText="1" readingOrder="1"/>
    </xf>
    <xf numFmtId="0" fontId="4" fillId="2" borderId="2" xfId="1" applyNumberFormat="1" applyFont="1" applyFill="1" applyBorder="1" applyAlignment="1">
      <alignment horizontal="center" vertical="top" wrapText="1" readingOrder="1"/>
    </xf>
    <xf numFmtId="2" fontId="4" fillId="2" borderId="2" xfId="1" applyNumberFormat="1" applyFont="1" applyFill="1" applyBorder="1" applyAlignment="1">
      <alignment horizontal="center" vertical="top" wrapText="1" readingOrder="1"/>
    </xf>
    <xf numFmtId="164" fontId="5" fillId="2" borderId="2" xfId="1" applyNumberFormat="1" applyFont="1" applyFill="1" applyBorder="1" applyAlignment="1">
      <alignment horizontal="right" vertical="top" wrapText="1" readingOrder="1"/>
    </xf>
    <xf numFmtId="2" fontId="5" fillId="2" borderId="2" xfId="1" applyNumberFormat="1" applyFont="1" applyFill="1" applyBorder="1" applyAlignment="1">
      <alignment horizontal="right" vertical="top" wrapText="1" readingOrder="1"/>
    </xf>
    <xf numFmtId="4" fontId="5" fillId="2" borderId="2" xfId="1" applyNumberFormat="1" applyFont="1" applyFill="1" applyBorder="1" applyAlignment="1">
      <alignment horizontal="right" vertical="top" wrapText="1" readingOrder="1"/>
    </xf>
    <xf numFmtId="0" fontId="4" fillId="2" borderId="2" xfId="1" applyNumberFormat="1" applyFont="1" applyFill="1" applyBorder="1" applyAlignment="1">
      <alignment horizontal="right" vertical="top" wrapText="1" readingOrder="1"/>
    </xf>
    <xf numFmtId="2" fontId="4" fillId="2" borderId="6" xfId="1" applyNumberFormat="1" applyFont="1" applyFill="1" applyBorder="1" applyAlignment="1">
      <alignment horizontal="right" vertical="top" wrapText="1" readingOrder="1"/>
    </xf>
    <xf numFmtId="4" fontId="4" fillId="2" borderId="6" xfId="1" applyNumberFormat="1" applyFont="1" applyFill="1" applyBorder="1" applyAlignment="1">
      <alignment horizontal="right" vertical="top" wrapText="1" readingOrder="1"/>
    </xf>
    <xf numFmtId="2" fontId="4" fillId="2" borderId="10" xfId="1" applyNumberFormat="1" applyFont="1" applyFill="1" applyBorder="1" applyAlignment="1">
      <alignment horizontal="right" vertical="top" wrapText="1" readingOrder="1"/>
    </xf>
    <xf numFmtId="164" fontId="4" fillId="2" borderId="3" xfId="1" applyNumberFormat="1" applyFont="1" applyFill="1" applyBorder="1" applyAlignment="1">
      <alignment horizontal="right" vertical="top" wrapText="1" readingOrder="1"/>
    </xf>
    <xf numFmtId="4" fontId="4" fillId="2" borderId="3" xfId="1" applyNumberFormat="1" applyFont="1" applyFill="1" applyBorder="1" applyAlignment="1">
      <alignment horizontal="right" vertical="top" wrapText="1" readingOrder="1"/>
    </xf>
    <xf numFmtId="0" fontId="1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readingOrder="1"/>
    </xf>
    <xf numFmtId="0" fontId="4" fillId="2" borderId="3" xfId="1" applyNumberFormat="1" applyFont="1" applyFill="1" applyBorder="1" applyAlignment="1">
      <alignment horizontal="center" vertical="top" wrapText="1" readingOrder="1"/>
    </xf>
    <xf numFmtId="0" fontId="4" fillId="2" borderId="6" xfId="1" applyNumberFormat="1" applyFont="1" applyFill="1" applyBorder="1" applyAlignment="1">
      <alignment horizontal="center" vertical="top" wrapText="1" readingOrder="1"/>
    </xf>
    <xf numFmtId="0" fontId="5" fillId="2" borderId="2" xfId="1" applyNumberFormat="1" applyFont="1" applyFill="1" applyBorder="1" applyAlignment="1">
      <alignment horizontal="left" vertical="top" wrapText="1" readingOrder="1"/>
    </xf>
    <xf numFmtId="0" fontId="5" fillId="2" borderId="2" xfId="1" applyNumberFormat="1" applyFont="1" applyFill="1" applyBorder="1" applyAlignment="1">
      <alignment horizontal="center" vertical="top" wrapText="1" readingOrder="1"/>
    </xf>
    <xf numFmtId="0" fontId="7" fillId="2" borderId="0" xfId="0" applyFont="1" applyFill="1" applyBorder="1" applyAlignment="1">
      <alignment vertical="top"/>
    </xf>
    <xf numFmtId="0" fontId="4" fillId="2" borderId="2" xfId="1" applyNumberFormat="1" applyFont="1" applyFill="1" applyBorder="1" applyAlignment="1">
      <alignment horizontal="left" vertical="top" wrapText="1" readingOrder="1"/>
    </xf>
    <xf numFmtId="0" fontId="4" fillId="2" borderId="2" xfId="0" applyFont="1" applyFill="1" applyBorder="1" applyAlignment="1">
      <alignment wrapText="1"/>
    </xf>
    <xf numFmtId="0" fontId="4" fillId="2" borderId="7" xfId="1" applyNumberFormat="1" applyFont="1" applyFill="1" applyBorder="1" applyAlignment="1">
      <alignment horizontal="center" vertical="top" wrapText="1" readingOrder="1"/>
    </xf>
    <xf numFmtId="0" fontId="4" fillId="2" borderId="2" xfId="0" applyFont="1" applyFill="1" applyBorder="1" applyAlignment="1">
      <alignment vertical="top" wrapText="1"/>
    </xf>
    <xf numFmtId="0" fontId="4" fillId="2" borderId="3" xfId="1" applyNumberFormat="1" applyFont="1" applyFill="1" applyBorder="1" applyAlignment="1">
      <alignment horizontal="left" vertical="top" wrapText="1" readingOrder="1"/>
    </xf>
    <xf numFmtId="0" fontId="4" fillId="2" borderId="11" xfId="1" applyNumberFormat="1" applyFont="1" applyFill="1" applyBorder="1" applyAlignment="1">
      <alignment horizontal="center" vertical="top" wrapText="1" readingOrder="1"/>
    </xf>
    <xf numFmtId="0" fontId="4" fillId="2" borderId="6" xfId="1" applyNumberFormat="1" applyFont="1" applyFill="1" applyBorder="1" applyAlignment="1">
      <alignment horizontal="left" vertical="top" wrapText="1" readingOrder="1"/>
    </xf>
    <xf numFmtId="4" fontId="1" fillId="2" borderId="0" xfId="0" applyNumberFormat="1" applyFont="1" applyFill="1" applyBorder="1" applyAlignment="1">
      <alignment vertical="top"/>
    </xf>
    <xf numFmtId="0" fontId="4" fillId="2" borderId="2" xfId="1" applyNumberFormat="1" applyFont="1" applyFill="1" applyBorder="1" applyAlignment="1">
      <alignment horizontal="left" wrapText="1" readingOrder="1"/>
    </xf>
    <xf numFmtId="0" fontId="4" fillId="2" borderId="2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vertical="top"/>
    </xf>
    <xf numFmtId="43" fontId="1" fillId="2" borderId="0" xfId="2" applyFont="1" applyFill="1" applyBorder="1" applyAlignment="1">
      <alignment vertical="top"/>
    </xf>
    <xf numFmtId="0" fontId="3" fillId="2" borderId="0" xfId="0" applyFont="1" applyFill="1" applyBorder="1" applyAlignment="1">
      <alignment vertical="top" readingOrder="1"/>
    </xf>
    <xf numFmtId="4" fontId="4" fillId="2" borderId="8" xfId="0" applyNumberFormat="1" applyFont="1" applyFill="1" applyBorder="1" applyAlignment="1">
      <alignment horizontal="right" vertical="top" wrapText="1"/>
    </xf>
    <xf numFmtId="4" fontId="4" fillId="2" borderId="9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 applyProtection="1">
      <alignment horizontal="center" vertical="top" wrapText="1" readingOrder="1"/>
      <protection locked="0"/>
    </xf>
    <xf numFmtId="164" fontId="4" fillId="2" borderId="8" xfId="1" applyNumberFormat="1" applyFont="1" applyFill="1" applyBorder="1" applyAlignment="1">
      <alignment horizontal="right" vertical="top" wrapText="1" readingOrder="1"/>
    </xf>
    <xf numFmtId="2" fontId="4" fillId="2" borderId="8" xfId="1" applyNumberFormat="1" applyFont="1" applyFill="1" applyBorder="1" applyAlignment="1">
      <alignment horizontal="right" vertical="top" wrapText="1" readingOrder="1"/>
    </xf>
    <xf numFmtId="4" fontId="4" fillId="2" borderId="8" xfId="1" applyNumberFormat="1" applyFont="1" applyFill="1" applyBorder="1" applyAlignment="1">
      <alignment horizontal="right" vertical="top" wrapText="1" readingOrder="1"/>
    </xf>
    <xf numFmtId="49" fontId="8" fillId="0" borderId="8" xfId="0" applyNumberFormat="1" applyFont="1" applyBorder="1" applyAlignment="1" applyProtection="1">
      <alignment vertical="center" wrapText="1"/>
    </xf>
    <xf numFmtId="166" fontId="3" fillId="0" borderId="8" xfId="0" applyNumberFormat="1" applyFont="1" applyBorder="1" applyAlignment="1" applyProtection="1">
      <alignment horizontal="left" vertical="center" wrapText="1"/>
    </xf>
    <xf numFmtId="49" fontId="3" fillId="0" borderId="12" xfId="0" applyNumberFormat="1" applyFont="1" applyBorder="1" applyAlignment="1" applyProtection="1">
      <alignment horizontal="center" vertical="top"/>
    </xf>
    <xf numFmtId="49" fontId="8" fillId="0" borderId="8" xfId="0" applyNumberFormat="1" applyFont="1" applyBorder="1" applyAlignment="1" applyProtection="1">
      <alignment horizontal="center" vertical="center"/>
    </xf>
    <xf numFmtId="49" fontId="3" fillId="0" borderId="8" xfId="0" applyNumberFormat="1" applyFont="1" applyBorder="1" applyAlignment="1" applyProtection="1">
      <alignment horizontal="center" vertical="top" wrapText="1"/>
    </xf>
    <xf numFmtId="49" fontId="3" fillId="0" borderId="8" xfId="0" applyNumberFormat="1" applyFont="1" applyBorder="1" applyAlignment="1" applyProtection="1">
      <alignment horizontal="left" vertical="center" wrapText="1"/>
    </xf>
    <xf numFmtId="0" fontId="3" fillId="2" borderId="2" xfId="1" applyNumberFormat="1" applyFont="1" applyFill="1" applyBorder="1" applyAlignment="1">
      <alignment horizontal="center" vertical="top" wrapText="1" readingOrder="1"/>
    </xf>
    <xf numFmtId="164" fontId="9" fillId="2" borderId="2" xfId="1" applyNumberFormat="1" applyFont="1" applyFill="1" applyBorder="1" applyAlignment="1">
      <alignment horizontal="right" vertical="top" wrapText="1" readingOrder="1"/>
    </xf>
    <xf numFmtId="0" fontId="10" fillId="2" borderId="0" xfId="0" applyFont="1" applyFill="1" applyBorder="1" applyAlignment="1">
      <alignment vertical="top"/>
    </xf>
    <xf numFmtId="0" fontId="4" fillId="0" borderId="2" xfId="1" applyNumberFormat="1" applyFont="1" applyFill="1" applyBorder="1" applyAlignment="1">
      <alignment horizontal="left" vertical="top" wrapText="1" readingOrder="1"/>
    </xf>
    <xf numFmtId="0" fontId="4" fillId="0" borderId="2" xfId="1" applyNumberFormat="1" applyFont="1" applyFill="1" applyBorder="1" applyAlignment="1">
      <alignment horizontal="center" vertical="top" wrapText="1" readingOrder="1"/>
    </xf>
    <xf numFmtId="49" fontId="3" fillId="0" borderId="12" xfId="0" applyNumberFormat="1" applyFont="1" applyBorder="1" applyAlignment="1" applyProtection="1">
      <alignment horizontal="center" vertical="top" wrapText="1"/>
    </xf>
    <xf numFmtId="0" fontId="4" fillId="0" borderId="2" xfId="1" applyNumberFormat="1" applyFont="1" applyFill="1" applyBorder="1" applyAlignment="1">
      <alignment horizontal="left" wrapText="1" readingOrder="1"/>
    </xf>
    <xf numFmtId="0" fontId="3" fillId="2" borderId="0" xfId="0" applyFont="1" applyFill="1" applyBorder="1" applyAlignment="1">
      <alignment vertical="top" readingOrder="1"/>
    </xf>
    <xf numFmtId="0" fontId="4" fillId="2" borderId="7" xfId="1" applyNumberFormat="1" applyFont="1" applyFill="1" applyBorder="1" applyAlignment="1">
      <alignment horizontal="center" vertical="top" wrapText="1" readingOrder="1"/>
    </xf>
    <xf numFmtId="0" fontId="3" fillId="2" borderId="4" xfId="1" applyNumberFormat="1" applyFont="1" applyFill="1" applyBorder="1" applyAlignment="1">
      <alignment vertical="top" wrapText="1" readingOrder="1"/>
    </xf>
    <xf numFmtId="0" fontId="3" fillId="2" borderId="4" xfId="0" applyFont="1" applyFill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5" fillId="2" borderId="0" xfId="1" applyNumberFormat="1" applyFont="1" applyFill="1" applyBorder="1" applyAlignment="1">
      <alignment horizontal="center" vertical="top" wrapText="1" readingOrder="1"/>
    </xf>
    <xf numFmtId="0" fontId="6" fillId="2" borderId="0" xfId="0" applyFont="1" applyFill="1" applyBorder="1" applyAlignment="1">
      <alignment horizontal="center" vertical="top"/>
    </xf>
    <xf numFmtId="0" fontId="4" fillId="2" borderId="1" xfId="1" applyNumberFormat="1" applyFont="1" applyFill="1" applyBorder="1" applyAlignment="1">
      <alignment horizontal="center" vertical="top" wrapText="1" readingOrder="1"/>
    </xf>
    <xf numFmtId="0" fontId="3" fillId="2" borderId="1" xfId="0" applyFont="1" applyFill="1" applyBorder="1" applyAlignment="1">
      <alignment vertical="top"/>
    </xf>
    <xf numFmtId="0" fontId="4" fillId="2" borderId="0" xfId="1" applyNumberFormat="1" applyFont="1" applyFill="1" applyBorder="1" applyAlignment="1">
      <alignment horizontal="left" vertical="top" wrapText="1" readingOrder="1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readingOrder="1"/>
    </xf>
    <xf numFmtId="0" fontId="5" fillId="2" borderId="0" xfId="1" applyNumberFormat="1" applyFont="1" applyFill="1" applyBorder="1" applyAlignment="1">
      <alignment horizontal="left" vertical="top" wrapText="1" readingOrder="1"/>
    </xf>
    <xf numFmtId="0" fontId="4" fillId="2" borderId="0" xfId="1" applyNumberFormat="1" applyFont="1" applyFill="1" applyBorder="1" applyAlignment="1">
      <alignment horizontal="center" vertical="top" wrapText="1" readingOrder="1"/>
    </xf>
    <xf numFmtId="4" fontId="3" fillId="2" borderId="0" xfId="0" applyNumberFormat="1" applyFont="1" applyFill="1" applyBorder="1" applyAlignment="1">
      <alignment vertical="top" readingOrder="1"/>
    </xf>
    <xf numFmtId="4" fontId="3" fillId="2" borderId="2" xfId="0" applyNumberFormat="1" applyFont="1" applyFill="1" applyBorder="1" applyAlignment="1">
      <alignment horizontal="center" vertical="top" wrapText="1" readingOrder="1"/>
    </xf>
    <xf numFmtId="4" fontId="4" fillId="2" borderId="2" xfId="1" applyNumberFormat="1" applyFont="1" applyFill="1" applyBorder="1" applyAlignment="1">
      <alignment horizontal="center" vertical="top" wrapText="1" readingOrder="1"/>
    </xf>
    <xf numFmtId="164" fontId="4" fillId="2" borderId="5" xfId="1" applyNumberFormat="1" applyFont="1" applyFill="1" applyBorder="1" applyAlignment="1">
      <alignment horizontal="right" vertical="top" wrapText="1" readingOrder="1"/>
    </xf>
    <xf numFmtId="165" fontId="4" fillId="2" borderId="2" xfId="0" applyNumberFormat="1" applyFont="1" applyFill="1" applyBorder="1" applyAlignment="1">
      <alignment vertical="top"/>
    </xf>
    <xf numFmtId="164" fontId="4" fillId="2" borderId="10" xfId="1" applyNumberFormat="1" applyFont="1" applyFill="1" applyBorder="1" applyAlignment="1">
      <alignment horizontal="right" vertical="top" wrapText="1" readingOrder="1"/>
    </xf>
    <xf numFmtId="164" fontId="4" fillId="2" borderId="9" xfId="1" applyNumberFormat="1" applyFont="1" applyFill="1" applyBorder="1" applyAlignment="1">
      <alignment horizontal="right" vertical="top" wrapText="1" readingOrder="1"/>
    </xf>
    <xf numFmtId="165" fontId="4" fillId="2" borderId="3" xfId="0" applyNumberFormat="1" applyFont="1" applyFill="1" applyBorder="1" applyAlignment="1">
      <alignment vertical="top"/>
    </xf>
    <xf numFmtId="165" fontId="4" fillId="2" borderId="8" xfId="0" applyNumberFormat="1" applyFont="1" applyFill="1" applyBorder="1" applyAlignment="1">
      <alignment vertical="top"/>
    </xf>
    <xf numFmtId="164" fontId="3" fillId="2" borderId="2" xfId="1" applyNumberFormat="1" applyFont="1" applyFill="1" applyBorder="1" applyAlignment="1">
      <alignment horizontal="right" vertical="top" wrapText="1" readingOrder="1"/>
    </xf>
    <xf numFmtId="43" fontId="4" fillId="2" borderId="2" xfId="2" applyFont="1" applyFill="1" applyBorder="1" applyAlignment="1">
      <alignment horizontal="right" vertical="top" wrapText="1" readingOrder="1"/>
    </xf>
  </cellXfs>
  <cellStyles count="3">
    <cellStyle name="Normal" xfId="1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FFFF"/>
      <rgbColor rgb="008B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showGridLines="0" tabSelected="1" zoomScale="104" zoomScaleNormal="104" workbookViewId="0">
      <selection activeCell="I66" sqref="I66"/>
    </sheetView>
  </sheetViews>
  <sheetFormatPr defaultRowHeight="15" x14ac:dyDescent="0.25"/>
  <cols>
    <col min="1" max="1" width="44.5703125" style="36" customWidth="1"/>
    <col min="2" max="2" width="25.85546875" style="36" customWidth="1"/>
    <col min="3" max="3" width="15.7109375" style="38" customWidth="1"/>
    <col min="4" max="4" width="15.42578125" style="58" customWidth="1"/>
    <col min="5" max="5" width="10.7109375" style="5" customWidth="1"/>
    <col min="6" max="6" width="14" style="58" customWidth="1"/>
    <col min="7" max="7" width="18.42578125" style="72" customWidth="1"/>
    <col min="8" max="8" width="14.42578125" style="20" customWidth="1"/>
    <col min="9" max="9" width="11.5703125" style="20" customWidth="1"/>
    <col min="10" max="10" width="9.140625" style="19"/>
    <col min="11" max="11" width="12.42578125" style="19" bestFit="1" customWidth="1"/>
    <col min="12" max="12" width="20.140625" style="19" customWidth="1"/>
    <col min="13" max="13" width="9.140625" style="19"/>
    <col min="14" max="14" width="18.5703125" style="19" bestFit="1" customWidth="1"/>
    <col min="15" max="16384" width="9.140625" style="19"/>
  </cols>
  <sheetData>
    <row r="1" spans="1:14" x14ac:dyDescent="0.25">
      <c r="A1" s="67"/>
      <c r="B1" s="68"/>
      <c r="C1" s="63"/>
      <c r="D1" s="69"/>
      <c r="E1" s="69"/>
      <c r="F1" s="69"/>
    </row>
    <row r="2" spans="1:14" ht="12.75" customHeight="1" x14ac:dyDescent="0.25">
      <c r="A2" s="63" t="s">
        <v>138</v>
      </c>
      <c r="B2" s="64"/>
      <c r="C2" s="64"/>
      <c r="D2" s="64"/>
      <c r="E2" s="64"/>
      <c r="F2" s="64"/>
      <c r="G2" s="64"/>
      <c r="H2" s="64"/>
      <c r="I2" s="64"/>
    </row>
    <row r="3" spans="1:14" ht="15.75" customHeight="1" x14ac:dyDescent="0.25">
      <c r="A3" s="67"/>
      <c r="B3" s="68"/>
      <c r="C3" s="67"/>
      <c r="D3" s="69"/>
      <c r="E3" s="69"/>
      <c r="F3" s="69"/>
    </row>
    <row r="4" spans="1:14" ht="12" hidden="1" customHeight="1" x14ac:dyDescent="0.25">
      <c r="A4" s="71"/>
      <c r="B4" s="68"/>
      <c r="C4" s="71"/>
      <c r="D4" s="69"/>
      <c r="E4" s="69"/>
      <c r="F4" s="69"/>
    </row>
    <row r="5" spans="1:14" ht="11.25" customHeight="1" x14ac:dyDescent="0.25">
      <c r="A5" s="67"/>
      <c r="B5" s="68"/>
      <c r="C5" s="70"/>
      <c r="D5" s="69"/>
      <c r="E5" s="69"/>
      <c r="F5" s="69"/>
    </row>
    <row r="6" spans="1:14" ht="15.75" hidden="1" customHeight="1" x14ac:dyDescent="0.25">
      <c r="A6" s="67"/>
      <c r="B6" s="68"/>
      <c r="C6" s="70"/>
      <c r="D6" s="69"/>
      <c r="E6" s="69"/>
      <c r="F6" s="69"/>
    </row>
    <row r="7" spans="1:14" ht="12" hidden="1" customHeight="1" x14ac:dyDescent="0.25">
      <c r="A7" s="67"/>
      <c r="B7" s="68"/>
      <c r="C7" s="70"/>
      <c r="D7" s="69"/>
      <c r="E7" s="69"/>
      <c r="F7" s="69"/>
    </row>
    <row r="8" spans="1:14" ht="12.75" hidden="1" customHeight="1" x14ac:dyDescent="0.25">
      <c r="A8" s="67"/>
      <c r="B8" s="68"/>
    </row>
    <row r="9" spans="1:14" ht="12.75" hidden="1" customHeight="1" x14ac:dyDescent="0.25">
      <c r="A9" s="67"/>
      <c r="B9" s="68"/>
      <c r="C9" s="67"/>
      <c r="D9" s="69"/>
      <c r="E9" s="69"/>
      <c r="F9" s="69"/>
    </row>
    <row r="10" spans="1:14" ht="5.0999999999999996" customHeight="1" x14ac:dyDescent="0.25">
      <c r="A10" s="67" t="s">
        <v>0</v>
      </c>
      <c r="B10" s="68"/>
      <c r="C10" s="67" t="s">
        <v>0</v>
      </c>
      <c r="D10" s="69"/>
      <c r="E10" s="69"/>
      <c r="F10" s="69"/>
    </row>
    <row r="11" spans="1:14" ht="12.2" customHeight="1" x14ac:dyDescent="0.25">
      <c r="A11" s="65" t="s">
        <v>180</v>
      </c>
      <c r="B11" s="66"/>
      <c r="C11" s="66"/>
      <c r="D11" s="66"/>
      <c r="E11" s="66"/>
      <c r="F11" s="66"/>
      <c r="G11" s="66"/>
      <c r="H11" s="66"/>
      <c r="I11" s="66"/>
    </row>
    <row r="12" spans="1:14" x14ac:dyDescent="0.25">
      <c r="A12" s="21" t="s">
        <v>0</v>
      </c>
      <c r="B12" s="21" t="s">
        <v>0</v>
      </c>
      <c r="C12" s="59" t="s">
        <v>181</v>
      </c>
      <c r="D12" s="60"/>
      <c r="E12" s="60"/>
      <c r="F12" s="60"/>
      <c r="G12" s="61"/>
      <c r="H12" s="61"/>
      <c r="I12" s="62"/>
    </row>
    <row r="13" spans="1:14" ht="51.75" customHeight="1" x14ac:dyDescent="0.25">
      <c r="A13" s="22" t="s">
        <v>1</v>
      </c>
      <c r="B13" s="22" t="s">
        <v>2</v>
      </c>
      <c r="C13" s="41" t="s">
        <v>133</v>
      </c>
      <c r="D13" s="6" t="s">
        <v>134</v>
      </c>
      <c r="E13" s="7" t="s">
        <v>131</v>
      </c>
      <c r="F13" s="6" t="s">
        <v>132</v>
      </c>
      <c r="G13" s="73" t="s">
        <v>135</v>
      </c>
      <c r="H13" s="6" t="s">
        <v>136</v>
      </c>
      <c r="I13" s="6" t="s">
        <v>137</v>
      </c>
      <c r="L13" s="37"/>
      <c r="N13" s="37"/>
    </row>
    <row r="14" spans="1:14" ht="15" customHeight="1" x14ac:dyDescent="0.25">
      <c r="A14" s="8" t="s">
        <v>3</v>
      </c>
      <c r="B14" s="8" t="s">
        <v>4</v>
      </c>
      <c r="C14" s="8" t="s">
        <v>5</v>
      </c>
      <c r="D14" s="8" t="s">
        <v>6</v>
      </c>
      <c r="E14" s="9" t="s">
        <v>7</v>
      </c>
      <c r="F14" s="8" t="s">
        <v>8</v>
      </c>
      <c r="G14" s="74" t="s">
        <v>9</v>
      </c>
      <c r="H14" s="8" t="s">
        <v>10</v>
      </c>
      <c r="I14" s="8" t="s">
        <v>11</v>
      </c>
    </row>
    <row r="15" spans="1:14" s="25" customFormat="1" x14ac:dyDescent="0.25">
      <c r="A15" s="23" t="s">
        <v>12</v>
      </c>
      <c r="B15" s="24" t="s">
        <v>13</v>
      </c>
      <c r="C15" s="10">
        <f>C16+C77</f>
        <v>1850793300</v>
      </c>
      <c r="D15" s="10">
        <f>D16+D77</f>
        <v>2163532565.1500006</v>
      </c>
      <c r="E15" s="11">
        <f>D15/C15*100</f>
        <v>116.8975792785721</v>
      </c>
      <c r="F15" s="10">
        <f>D15-C15</f>
        <v>312739265.15000057</v>
      </c>
      <c r="G15" s="10">
        <f>G16+G77</f>
        <v>2094733849.5300007</v>
      </c>
      <c r="H15" s="12">
        <f>G15/C15*100</f>
        <v>113.18032378494134</v>
      </c>
      <c r="I15" s="12">
        <f>G15/D15*100</f>
        <v>96.820074875312542</v>
      </c>
    </row>
    <row r="16" spans="1:14" ht="25.5" x14ac:dyDescent="0.25">
      <c r="A16" s="23" t="s">
        <v>14</v>
      </c>
      <c r="B16" s="24" t="s">
        <v>15</v>
      </c>
      <c r="C16" s="12">
        <f>C17+C28+C38+C49+C57+C64+C68+C70+C72+C75+C76</f>
        <v>600762600</v>
      </c>
      <c r="D16" s="12">
        <f>D17+D28+D38+D49+D57+D64+D68+D70+D72+D75+D76</f>
        <v>672647553.68000019</v>
      </c>
      <c r="E16" s="11">
        <f t="shared" ref="E16:E30" si="0">D16/C16*100</f>
        <v>111.96561731372761</v>
      </c>
      <c r="F16" s="10">
        <f t="shared" ref="F16:F30" si="1">D16-C16</f>
        <v>71884953.680000186</v>
      </c>
      <c r="G16" s="12">
        <f>G17+G28+G38+G49+G57+G64+G68+G70+G72+G75+G76+G62</f>
        <v>669041449.71000016</v>
      </c>
      <c r="H16" s="12">
        <f>G16/C16*100</f>
        <v>111.36536290874301</v>
      </c>
      <c r="I16" s="12">
        <f t="shared" ref="I16:I84" si="2">G16/D16*100</f>
        <v>99.46389398872094</v>
      </c>
    </row>
    <row r="17" spans="1:11" x14ac:dyDescent="0.25">
      <c r="A17" s="26" t="s">
        <v>16</v>
      </c>
      <c r="B17" s="8" t="s">
        <v>17</v>
      </c>
      <c r="C17" s="1">
        <f>C18</f>
        <v>468170600</v>
      </c>
      <c r="D17" s="1">
        <f>D18</f>
        <v>513485232.93000001</v>
      </c>
      <c r="E17" s="2">
        <f t="shared" si="0"/>
        <v>109.67908555770055</v>
      </c>
      <c r="F17" s="3">
        <f t="shared" si="1"/>
        <v>45314632.930000007</v>
      </c>
      <c r="G17" s="1">
        <f>G18</f>
        <v>513637273.74000001</v>
      </c>
      <c r="H17" s="1">
        <f t="shared" ref="H17:H30" si="3">G17/C17*100</f>
        <v>109.71156107196822</v>
      </c>
      <c r="I17" s="1">
        <f t="shared" si="2"/>
        <v>100.02960957789038</v>
      </c>
    </row>
    <row r="18" spans="1:11" x14ac:dyDescent="0.25">
      <c r="A18" s="26" t="s">
        <v>18</v>
      </c>
      <c r="B18" s="8" t="s">
        <v>19</v>
      </c>
      <c r="C18" s="1">
        <f>SUM(C19:C24)</f>
        <v>468170600</v>
      </c>
      <c r="D18" s="1">
        <f>SUM(D19:D24)</f>
        <v>513485232.93000001</v>
      </c>
      <c r="E18" s="2">
        <f t="shared" si="0"/>
        <v>109.67908555770055</v>
      </c>
      <c r="F18" s="3">
        <f t="shared" si="1"/>
        <v>45314632.930000007</v>
      </c>
      <c r="G18" s="1">
        <f>SUM(G19:G27)</f>
        <v>513637273.74000001</v>
      </c>
      <c r="H18" s="1">
        <f t="shared" si="3"/>
        <v>109.71156107196822</v>
      </c>
      <c r="I18" s="1">
        <f t="shared" si="2"/>
        <v>100.02960957789038</v>
      </c>
    </row>
    <row r="19" spans="1:11" ht="129.75" customHeight="1" x14ac:dyDescent="0.2">
      <c r="A19" s="27" t="s">
        <v>157</v>
      </c>
      <c r="B19" s="28" t="s">
        <v>20</v>
      </c>
      <c r="C19" s="39">
        <v>452568700</v>
      </c>
      <c r="D19" s="75">
        <v>495448332.93000001</v>
      </c>
      <c r="E19" s="2">
        <f>D19/C19*100</f>
        <v>109.47472349059933</v>
      </c>
      <c r="F19" s="3">
        <f t="shared" si="1"/>
        <v>42879632.930000007</v>
      </c>
      <c r="G19" s="76">
        <v>497567378.56</v>
      </c>
      <c r="H19" s="1">
        <f t="shared" si="3"/>
        <v>109.9429497797793</v>
      </c>
      <c r="I19" s="1">
        <f t="shared" si="2"/>
        <v>100.42770264610002</v>
      </c>
    </row>
    <row r="20" spans="1:11" ht="117.75" customHeight="1" x14ac:dyDescent="0.25">
      <c r="A20" s="26" t="s">
        <v>21</v>
      </c>
      <c r="B20" s="28" t="s">
        <v>22</v>
      </c>
      <c r="C20" s="39">
        <v>2253983.06</v>
      </c>
      <c r="D20" s="75">
        <v>3438983.06</v>
      </c>
      <c r="E20" s="2">
        <f t="shared" si="0"/>
        <v>152.57359831266876</v>
      </c>
      <c r="F20" s="3">
        <f t="shared" si="1"/>
        <v>1185000</v>
      </c>
      <c r="G20" s="76">
        <v>3452226.06</v>
      </c>
      <c r="H20" s="1">
        <f t="shared" si="3"/>
        <v>153.16113600250395</v>
      </c>
      <c r="I20" s="1">
        <f t="shared" si="2"/>
        <v>100.3850847697982</v>
      </c>
    </row>
    <row r="21" spans="1:11" ht="94.5" customHeight="1" x14ac:dyDescent="0.2">
      <c r="A21" s="27" t="s">
        <v>158</v>
      </c>
      <c r="B21" s="28" t="s">
        <v>23</v>
      </c>
      <c r="C21" s="39">
        <v>4700000</v>
      </c>
      <c r="D21" s="75">
        <v>5950000</v>
      </c>
      <c r="E21" s="2">
        <f t="shared" si="0"/>
        <v>126.59574468085107</v>
      </c>
      <c r="F21" s="3">
        <f t="shared" si="1"/>
        <v>1250000</v>
      </c>
      <c r="G21" s="76">
        <v>6057613.4400000004</v>
      </c>
      <c r="H21" s="1">
        <f t="shared" si="3"/>
        <v>128.88539234042554</v>
      </c>
      <c r="I21" s="1">
        <f t="shared" si="2"/>
        <v>101.8086292436975</v>
      </c>
    </row>
    <row r="22" spans="1:11" ht="89.25" x14ac:dyDescent="0.25">
      <c r="A22" s="26" t="s">
        <v>24</v>
      </c>
      <c r="B22" s="28" t="s">
        <v>25</v>
      </c>
      <c r="C22" s="39">
        <v>3292350</v>
      </c>
      <c r="D22" s="75">
        <v>3292350</v>
      </c>
      <c r="E22" s="2">
        <f t="shared" si="0"/>
        <v>100</v>
      </c>
      <c r="F22" s="3">
        <f t="shared" si="1"/>
        <v>0</v>
      </c>
      <c r="G22" s="76">
        <v>4197098</v>
      </c>
      <c r="H22" s="1">
        <f t="shared" si="3"/>
        <v>127.48031041657175</v>
      </c>
      <c r="I22" s="1">
        <f t="shared" si="2"/>
        <v>127.48031041657175</v>
      </c>
    </row>
    <row r="23" spans="1:11" ht="159.75" customHeight="1" x14ac:dyDescent="0.25">
      <c r="A23" s="29" t="s">
        <v>156</v>
      </c>
      <c r="B23" s="28" t="s">
        <v>26</v>
      </c>
      <c r="C23" s="40">
        <v>2355566.94</v>
      </c>
      <c r="D23" s="77">
        <v>2355566.94</v>
      </c>
      <c r="E23" s="2">
        <f t="shared" si="0"/>
        <v>100</v>
      </c>
      <c r="F23" s="3">
        <f t="shared" si="1"/>
        <v>0</v>
      </c>
      <c r="G23" s="76">
        <v>212335.49</v>
      </c>
      <c r="H23" s="1">
        <f t="shared" ref="H23:H24" si="4">G23/C23*100</f>
        <v>9.0141989342064708</v>
      </c>
      <c r="I23" s="1">
        <f t="shared" ref="I23:I24" si="5">G23/D23*100</f>
        <v>9.0141989342064708</v>
      </c>
    </row>
    <row r="24" spans="1:11" ht="52.5" customHeight="1" x14ac:dyDescent="0.25">
      <c r="A24" s="30" t="s">
        <v>154</v>
      </c>
      <c r="B24" s="31" t="s">
        <v>155</v>
      </c>
      <c r="C24" s="40">
        <v>3000000</v>
      </c>
      <c r="D24" s="78">
        <v>3000000</v>
      </c>
      <c r="E24" s="16">
        <f t="shared" si="0"/>
        <v>100</v>
      </c>
      <c r="F24" s="17">
        <f t="shared" si="1"/>
        <v>0</v>
      </c>
      <c r="G24" s="79">
        <v>1985301</v>
      </c>
      <c r="H24" s="18">
        <f t="shared" si="4"/>
        <v>66.176699999999997</v>
      </c>
      <c r="I24" s="18">
        <f t="shared" si="5"/>
        <v>66.176699999999997</v>
      </c>
    </row>
    <row r="25" spans="1:11" ht="112.5" customHeight="1" x14ac:dyDescent="0.25">
      <c r="A25" s="46" t="s">
        <v>164</v>
      </c>
      <c r="B25" s="49" t="s">
        <v>172</v>
      </c>
      <c r="C25" s="45"/>
      <c r="D25" s="42">
        <v>0</v>
      </c>
      <c r="E25" s="43"/>
      <c r="F25" s="42"/>
      <c r="G25" s="80">
        <v>119453.96</v>
      </c>
      <c r="H25" s="44"/>
      <c r="I25" s="44"/>
    </row>
    <row r="26" spans="1:11" ht="112.5" customHeight="1" x14ac:dyDescent="0.2">
      <c r="A26" s="57" t="s">
        <v>171</v>
      </c>
      <c r="B26" s="56" t="s">
        <v>170</v>
      </c>
      <c r="C26" s="45"/>
      <c r="D26" s="42">
        <v>0</v>
      </c>
      <c r="E26" s="43"/>
      <c r="F26" s="42"/>
      <c r="G26" s="80">
        <v>43562.23</v>
      </c>
      <c r="H26" s="44"/>
      <c r="I26" s="44"/>
    </row>
    <row r="27" spans="1:11" ht="72.75" customHeight="1" x14ac:dyDescent="0.25">
      <c r="A27" s="50" t="s">
        <v>165</v>
      </c>
      <c r="B27" s="47" t="s">
        <v>173</v>
      </c>
      <c r="C27" s="48" t="s">
        <v>163</v>
      </c>
      <c r="D27" s="42">
        <v>0</v>
      </c>
      <c r="E27" s="43"/>
      <c r="F27" s="42"/>
      <c r="G27" s="80">
        <v>2305</v>
      </c>
      <c r="H27" s="44"/>
      <c r="I27" s="44"/>
    </row>
    <row r="28" spans="1:11" ht="38.25" x14ac:dyDescent="0.25">
      <c r="A28" s="32" t="s">
        <v>27</v>
      </c>
      <c r="B28" s="22" t="s">
        <v>28</v>
      </c>
      <c r="C28" s="4">
        <f>C29</f>
        <v>30152900</v>
      </c>
      <c r="D28" s="4">
        <f>D29</f>
        <v>30152900</v>
      </c>
      <c r="E28" s="14">
        <f t="shared" si="0"/>
        <v>100</v>
      </c>
      <c r="F28" s="4">
        <f t="shared" si="1"/>
        <v>0</v>
      </c>
      <c r="G28" s="4">
        <f>G29</f>
        <v>29768565.620000001</v>
      </c>
      <c r="H28" s="15">
        <f t="shared" si="3"/>
        <v>98.725381704578993</v>
      </c>
      <c r="I28" s="15">
        <f t="shared" si="2"/>
        <v>98.725381704578993</v>
      </c>
    </row>
    <row r="29" spans="1:11" ht="38.25" x14ac:dyDescent="0.25">
      <c r="A29" s="26" t="s">
        <v>29</v>
      </c>
      <c r="B29" s="8" t="s">
        <v>30</v>
      </c>
      <c r="C29" s="3">
        <f>C30+C32+C34+C36</f>
        <v>30152900</v>
      </c>
      <c r="D29" s="3">
        <f>D30+D32+D34+D36</f>
        <v>30152900</v>
      </c>
      <c r="E29" s="2">
        <f t="shared" si="0"/>
        <v>100</v>
      </c>
      <c r="F29" s="3">
        <f t="shared" si="1"/>
        <v>0</v>
      </c>
      <c r="G29" s="3">
        <f>G30+G32+G34+G36</f>
        <v>29768565.620000001</v>
      </c>
      <c r="H29" s="1">
        <f t="shared" si="3"/>
        <v>98.725381704578993</v>
      </c>
      <c r="I29" s="1">
        <f t="shared" si="2"/>
        <v>98.725381704578993</v>
      </c>
      <c r="K29" s="33"/>
    </row>
    <row r="30" spans="1:11" ht="79.5" customHeight="1" x14ac:dyDescent="0.25">
      <c r="A30" s="26" t="s">
        <v>31</v>
      </c>
      <c r="B30" s="8" t="s">
        <v>32</v>
      </c>
      <c r="C30" s="3">
        <f>C31</f>
        <v>15724737.35</v>
      </c>
      <c r="D30" s="3">
        <f>D31</f>
        <v>15724737.35</v>
      </c>
      <c r="E30" s="2">
        <f t="shared" si="0"/>
        <v>100</v>
      </c>
      <c r="F30" s="3">
        <f t="shared" si="1"/>
        <v>0</v>
      </c>
      <c r="G30" s="1">
        <f>G31</f>
        <v>15100948.92</v>
      </c>
      <c r="H30" s="1">
        <f t="shared" si="3"/>
        <v>96.033075681229107</v>
      </c>
      <c r="I30" s="1">
        <f t="shared" si="2"/>
        <v>96.033075681229107</v>
      </c>
    </row>
    <row r="31" spans="1:11" ht="119.25" customHeight="1" x14ac:dyDescent="0.25">
      <c r="A31" s="26" t="s">
        <v>33</v>
      </c>
      <c r="B31" s="8" t="s">
        <v>34</v>
      </c>
      <c r="C31" s="3">
        <v>15724737.35</v>
      </c>
      <c r="D31" s="3">
        <v>15724737.35</v>
      </c>
      <c r="E31" s="2">
        <f t="shared" ref="E31:E42" si="6">D31/C31*100</f>
        <v>100</v>
      </c>
      <c r="F31" s="3">
        <f t="shared" ref="F31:F43" si="7">D31-C31</f>
        <v>0</v>
      </c>
      <c r="G31" s="3">
        <v>15100948.92</v>
      </c>
      <c r="H31" s="1">
        <f t="shared" ref="H31:H43" si="8">G31/C31*100</f>
        <v>96.033075681229107</v>
      </c>
      <c r="I31" s="1">
        <f t="shared" si="2"/>
        <v>96.033075681229107</v>
      </c>
    </row>
    <row r="32" spans="1:11" ht="93.75" customHeight="1" x14ac:dyDescent="0.25">
      <c r="A32" s="26" t="s">
        <v>35</v>
      </c>
      <c r="B32" s="8" t="s">
        <v>36</v>
      </c>
      <c r="C32" s="3">
        <f>C33</f>
        <v>75382.25</v>
      </c>
      <c r="D32" s="1">
        <f>D33</f>
        <v>75382.25</v>
      </c>
      <c r="E32" s="2">
        <f t="shared" si="6"/>
        <v>100</v>
      </c>
      <c r="F32" s="3">
        <f t="shared" si="7"/>
        <v>0</v>
      </c>
      <c r="G32" s="1">
        <f>G33</f>
        <v>88361.5</v>
      </c>
      <c r="H32" s="1">
        <f t="shared" si="8"/>
        <v>117.21791270491396</v>
      </c>
      <c r="I32" s="1">
        <f t="shared" si="2"/>
        <v>117.21791270491396</v>
      </c>
    </row>
    <row r="33" spans="1:9" ht="138" customHeight="1" x14ac:dyDescent="0.25">
      <c r="A33" s="26" t="s">
        <v>37</v>
      </c>
      <c r="B33" s="8" t="s">
        <v>38</v>
      </c>
      <c r="C33" s="3">
        <v>75382.25</v>
      </c>
      <c r="D33" s="3">
        <v>75382.25</v>
      </c>
      <c r="E33" s="2">
        <f t="shared" si="6"/>
        <v>100</v>
      </c>
      <c r="F33" s="3">
        <f t="shared" si="7"/>
        <v>0</v>
      </c>
      <c r="G33" s="3">
        <v>88361.5</v>
      </c>
      <c r="H33" s="1">
        <f t="shared" si="8"/>
        <v>117.21791270491396</v>
      </c>
      <c r="I33" s="1">
        <f t="shared" si="2"/>
        <v>117.21791270491396</v>
      </c>
    </row>
    <row r="34" spans="1:9" ht="76.5" x14ac:dyDescent="0.25">
      <c r="A34" s="26" t="s">
        <v>39</v>
      </c>
      <c r="B34" s="8" t="s">
        <v>40</v>
      </c>
      <c r="C34" s="3">
        <f>C35</f>
        <v>16306688.32</v>
      </c>
      <c r="D34" s="3">
        <f>D35</f>
        <v>16306688.32</v>
      </c>
      <c r="E34" s="2">
        <f t="shared" si="6"/>
        <v>100</v>
      </c>
      <c r="F34" s="3">
        <f t="shared" si="7"/>
        <v>0</v>
      </c>
      <c r="G34" s="1">
        <f>G35</f>
        <v>16089147.539999999</v>
      </c>
      <c r="H34" s="1">
        <f t="shared" si="8"/>
        <v>98.665941387171856</v>
      </c>
      <c r="I34" s="1">
        <f t="shared" si="2"/>
        <v>98.665941387171856</v>
      </c>
    </row>
    <row r="35" spans="1:9" ht="120" customHeight="1" x14ac:dyDescent="0.25">
      <c r="A35" s="26" t="s">
        <v>41</v>
      </c>
      <c r="B35" s="8" t="s">
        <v>42</v>
      </c>
      <c r="C35" s="3">
        <v>16306688.32</v>
      </c>
      <c r="D35" s="3">
        <v>16306688.32</v>
      </c>
      <c r="E35" s="2">
        <f t="shared" si="6"/>
        <v>100</v>
      </c>
      <c r="F35" s="3">
        <f t="shared" si="7"/>
        <v>0</v>
      </c>
      <c r="G35" s="3">
        <v>16089147.539999999</v>
      </c>
      <c r="H35" s="1">
        <f t="shared" si="8"/>
        <v>98.665941387171856</v>
      </c>
      <c r="I35" s="1">
        <f t="shared" si="2"/>
        <v>98.665941387171856</v>
      </c>
    </row>
    <row r="36" spans="1:9" ht="84.75" customHeight="1" x14ac:dyDescent="0.25">
      <c r="A36" s="26" t="s">
        <v>43</v>
      </c>
      <c r="B36" s="8" t="s">
        <v>44</v>
      </c>
      <c r="C36" s="3">
        <f>C37</f>
        <v>-1953907.92</v>
      </c>
      <c r="D36" s="3">
        <f>D37</f>
        <v>-1953907.92</v>
      </c>
      <c r="E36" s="2">
        <f t="shared" si="6"/>
        <v>100</v>
      </c>
      <c r="F36" s="3">
        <f t="shared" si="7"/>
        <v>0</v>
      </c>
      <c r="G36" s="1">
        <f>G37</f>
        <v>-1509892.34</v>
      </c>
      <c r="H36" s="1">
        <f t="shared" si="8"/>
        <v>77.275511529734729</v>
      </c>
      <c r="I36" s="1">
        <f t="shared" si="2"/>
        <v>77.275511529734729</v>
      </c>
    </row>
    <row r="37" spans="1:9" ht="117.75" customHeight="1" x14ac:dyDescent="0.25">
      <c r="A37" s="26" t="s">
        <v>45</v>
      </c>
      <c r="B37" s="8" t="s">
        <v>46</v>
      </c>
      <c r="C37" s="3">
        <v>-1953907.92</v>
      </c>
      <c r="D37" s="3">
        <v>-1953907.92</v>
      </c>
      <c r="E37" s="2">
        <f t="shared" si="6"/>
        <v>100</v>
      </c>
      <c r="F37" s="3">
        <f t="shared" si="7"/>
        <v>0</v>
      </c>
      <c r="G37" s="3">
        <v>-1509892.34</v>
      </c>
      <c r="H37" s="1">
        <f t="shared" si="8"/>
        <v>77.275511529734729</v>
      </c>
      <c r="I37" s="1">
        <f t="shared" si="2"/>
        <v>77.275511529734729</v>
      </c>
    </row>
    <row r="38" spans="1:9" x14ac:dyDescent="0.25">
      <c r="A38" s="26" t="s">
        <v>47</v>
      </c>
      <c r="B38" s="8" t="s">
        <v>48</v>
      </c>
      <c r="C38" s="1">
        <f>C39+C45+C47</f>
        <v>44509000</v>
      </c>
      <c r="D38" s="1">
        <f>D39+D44+D45+D47</f>
        <v>56235267.07</v>
      </c>
      <c r="E38" s="2">
        <f t="shared" si="6"/>
        <v>126.34583358421891</v>
      </c>
      <c r="F38" s="3">
        <f t="shared" si="7"/>
        <v>11726267.07</v>
      </c>
      <c r="G38" s="1">
        <f>G39+G44+G45+G47</f>
        <v>57909281.170000002</v>
      </c>
      <c r="H38" s="1">
        <f t="shared" si="8"/>
        <v>130.10690235682671</v>
      </c>
      <c r="I38" s="1">
        <f t="shared" si="2"/>
        <v>102.9768047476617</v>
      </c>
    </row>
    <row r="39" spans="1:9" ht="25.5" x14ac:dyDescent="0.25">
      <c r="A39" s="26" t="s">
        <v>49</v>
      </c>
      <c r="B39" s="8" t="s">
        <v>50</v>
      </c>
      <c r="C39" s="1">
        <f>C40+C42</f>
        <v>33312000</v>
      </c>
      <c r="D39" s="1">
        <f>D40+D42</f>
        <v>39876700</v>
      </c>
      <c r="E39" s="2">
        <f t="shared" si="6"/>
        <v>119.70671229586935</v>
      </c>
      <c r="F39" s="3">
        <f t="shared" si="7"/>
        <v>6564700</v>
      </c>
      <c r="G39" s="1">
        <f>G40+G42</f>
        <v>39886900.57</v>
      </c>
      <c r="H39" s="1">
        <f t="shared" si="8"/>
        <v>119.73733360350624</v>
      </c>
      <c r="I39" s="1">
        <f t="shared" si="2"/>
        <v>100.02558027620138</v>
      </c>
    </row>
    <row r="40" spans="1:9" ht="38.25" x14ac:dyDescent="0.25">
      <c r="A40" s="26" t="s">
        <v>51</v>
      </c>
      <c r="B40" s="8" t="s">
        <v>52</v>
      </c>
      <c r="C40" s="3">
        <f>C41</f>
        <v>23584900</v>
      </c>
      <c r="D40" s="3">
        <f>D41</f>
        <v>29948500</v>
      </c>
      <c r="E40" s="2">
        <f t="shared" si="6"/>
        <v>126.98167047560092</v>
      </c>
      <c r="F40" s="3">
        <f t="shared" si="7"/>
        <v>6363600</v>
      </c>
      <c r="G40" s="3">
        <f>G41</f>
        <v>30015108.940000001</v>
      </c>
      <c r="H40" s="1">
        <f t="shared" si="8"/>
        <v>127.2640924489822</v>
      </c>
      <c r="I40" s="1">
        <f t="shared" si="2"/>
        <v>100.22241160659131</v>
      </c>
    </row>
    <row r="41" spans="1:9" ht="38.25" x14ac:dyDescent="0.25">
      <c r="A41" s="26" t="s">
        <v>51</v>
      </c>
      <c r="B41" s="8" t="s">
        <v>53</v>
      </c>
      <c r="C41" s="3">
        <v>23584900</v>
      </c>
      <c r="D41" s="3">
        <v>29948500</v>
      </c>
      <c r="E41" s="2">
        <f t="shared" si="6"/>
        <v>126.98167047560092</v>
      </c>
      <c r="F41" s="3">
        <f t="shared" si="7"/>
        <v>6363600</v>
      </c>
      <c r="G41" s="3">
        <v>30015108.940000001</v>
      </c>
      <c r="H41" s="1">
        <f t="shared" si="8"/>
        <v>127.2640924489822</v>
      </c>
      <c r="I41" s="1">
        <f t="shared" si="2"/>
        <v>100.22241160659131</v>
      </c>
    </row>
    <row r="42" spans="1:9" ht="45.75" customHeight="1" x14ac:dyDescent="0.25">
      <c r="A42" s="26" t="s">
        <v>54</v>
      </c>
      <c r="B42" s="8" t="s">
        <v>55</v>
      </c>
      <c r="C42" s="3">
        <f>C43</f>
        <v>9727100</v>
      </c>
      <c r="D42" s="3">
        <f>D43</f>
        <v>9928200</v>
      </c>
      <c r="E42" s="2">
        <f t="shared" si="6"/>
        <v>102.06741988876438</v>
      </c>
      <c r="F42" s="3">
        <f t="shared" si="7"/>
        <v>201100</v>
      </c>
      <c r="G42" s="3">
        <f>G43</f>
        <v>9871791.6300000008</v>
      </c>
      <c r="H42" s="1">
        <f t="shared" si="8"/>
        <v>101.48751046046614</v>
      </c>
      <c r="I42" s="1">
        <f t="shared" si="2"/>
        <v>99.431836888862037</v>
      </c>
    </row>
    <row r="43" spans="1:9" ht="63.75" x14ac:dyDescent="0.25">
      <c r="A43" s="26" t="s">
        <v>56</v>
      </c>
      <c r="B43" s="8" t="s">
        <v>57</v>
      </c>
      <c r="C43" s="3">
        <v>9727100</v>
      </c>
      <c r="D43" s="3">
        <v>9928200</v>
      </c>
      <c r="E43" s="2">
        <f>D43/C43*100</f>
        <v>102.06741988876438</v>
      </c>
      <c r="F43" s="3">
        <f t="shared" si="7"/>
        <v>201100</v>
      </c>
      <c r="G43" s="3">
        <v>9871791.6300000008</v>
      </c>
      <c r="H43" s="1">
        <f t="shared" si="8"/>
        <v>101.48751046046614</v>
      </c>
      <c r="I43" s="1">
        <f t="shared" si="2"/>
        <v>99.431836888862037</v>
      </c>
    </row>
    <row r="44" spans="1:9" s="53" customFormat="1" ht="25.5" x14ac:dyDescent="0.25">
      <c r="A44" s="54" t="s">
        <v>166</v>
      </c>
      <c r="B44" s="55" t="s">
        <v>167</v>
      </c>
      <c r="C44" s="52"/>
      <c r="D44" s="81">
        <v>1430727.07</v>
      </c>
      <c r="E44" s="2"/>
      <c r="F44" s="3"/>
      <c r="G44" s="81">
        <v>2010857.87</v>
      </c>
      <c r="H44" s="1"/>
      <c r="I44" s="1">
        <f>G44/D44*100</f>
        <v>140.54797117943676</v>
      </c>
    </row>
    <row r="45" spans="1:9" x14ac:dyDescent="0.25">
      <c r="A45" s="26" t="s">
        <v>58</v>
      </c>
      <c r="B45" s="8" t="s">
        <v>59</v>
      </c>
      <c r="C45" s="3">
        <f>C46</f>
        <v>3944200</v>
      </c>
      <c r="D45" s="3">
        <f>D46</f>
        <v>7675040</v>
      </c>
      <c r="E45" s="2">
        <f t="shared" ref="E45:E59" si="9">D45/C45*100</f>
        <v>194.59053800517214</v>
      </c>
      <c r="F45" s="3">
        <f t="shared" ref="F45:F59" si="10">D45-C45</f>
        <v>3730840</v>
      </c>
      <c r="G45" s="3">
        <f>G46</f>
        <v>7676855</v>
      </c>
      <c r="H45" s="1">
        <f t="shared" ref="H45:H59" si="11">G45/C45*100</f>
        <v>194.63655494143299</v>
      </c>
      <c r="I45" s="1">
        <f t="shared" ref="I45:I46" si="12">G45/D45*100</f>
        <v>100.02364808522171</v>
      </c>
    </row>
    <row r="46" spans="1:9" x14ac:dyDescent="0.25">
      <c r="A46" s="26" t="s">
        <v>58</v>
      </c>
      <c r="B46" s="8" t="s">
        <v>60</v>
      </c>
      <c r="C46" s="3">
        <v>3944200</v>
      </c>
      <c r="D46" s="3">
        <v>7675040</v>
      </c>
      <c r="E46" s="2">
        <f t="shared" si="9"/>
        <v>194.59053800517214</v>
      </c>
      <c r="F46" s="3">
        <f t="shared" si="10"/>
        <v>3730840</v>
      </c>
      <c r="G46" s="3">
        <v>7676855</v>
      </c>
      <c r="H46" s="1">
        <f t="shared" si="11"/>
        <v>194.63655494143299</v>
      </c>
      <c r="I46" s="1">
        <f t="shared" si="12"/>
        <v>100.02364808522171</v>
      </c>
    </row>
    <row r="47" spans="1:9" ht="25.5" x14ac:dyDescent="0.25">
      <c r="A47" s="26" t="s">
        <v>61</v>
      </c>
      <c r="B47" s="8" t="s">
        <v>62</v>
      </c>
      <c r="C47" s="3">
        <f>C48</f>
        <v>7252800</v>
      </c>
      <c r="D47" s="3">
        <f>D48</f>
        <v>7252800</v>
      </c>
      <c r="E47" s="2">
        <f t="shared" si="9"/>
        <v>100</v>
      </c>
      <c r="F47" s="3">
        <f t="shared" si="10"/>
        <v>0</v>
      </c>
      <c r="G47" s="3">
        <f>G48</f>
        <v>8334667.7300000004</v>
      </c>
      <c r="H47" s="1">
        <f t="shared" si="11"/>
        <v>114.91655264173836</v>
      </c>
      <c r="I47" s="1">
        <f t="shared" si="2"/>
        <v>114.91655264173836</v>
      </c>
    </row>
    <row r="48" spans="1:9" ht="38.25" x14ac:dyDescent="0.25">
      <c r="A48" s="26" t="s">
        <v>63</v>
      </c>
      <c r="B48" s="8" t="s">
        <v>64</v>
      </c>
      <c r="C48" s="3">
        <v>7252800</v>
      </c>
      <c r="D48" s="3">
        <v>7252800</v>
      </c>
      <c r="E48" s="2">
        <f t="shared" si="9"/>
        <v>100</v>
      </c>
      <c r="F48" s="3">
        <f t="shared" si="10"/>
        <v>0</v>
      </c>
      <c r="G48" s="3">
        <v>8334667.7300000004</v>
      </c>
      <c r="H48" s="1">
        <f t="shared" si="11"/>
        <v>114.91655264173836</v>
      </c>
      <c r="I48" s="1">
        <f t="shared" si="2"/>
        <v>114.91655264173836</v>
      </c>
    </row>
    <row r="49" spans="1:9" x14ac:dyDescent="0.25">
      <c r="A49" s="26" t="s">
        <v>65</v>
      </c>
      <c r="B49" s="8" t="s">
        <v>66</v>
      </c>
      <c r="C49" s="1">
        <f>C50+C52</f>
        <v>26427500</v>
      </c>
      <c r="D49" s="1">
        <f>D50+D52</f>
        <v>26427500</v>
      </c>
      <c r="E49" s="2">
        <f t="shared" si="9"/>
        <v>100</v>
      </c>
      <c r="F49" s="3">
        <f t="shared" si="10"/>
        <v>0</v>
      </c>
      <c r="G49" s="1">
        <f>G50+G52</f>
        <v>27885238.030000001</v>
      </c>
      <c r="H49" s="1">
        <f t="shared" si="11"/>
        <v>105.51598914010027</v>
      </c>
      <c r="I49" s="1">
        <f t="shared" si="2"/>
        <v>105.51598914010027</v>
      </c>
    </row>
    <row r="50" spans="1:9" x14ac:dyDescent="0.25">
      <c r="A50" s="26" t="s">
        <v>67</v>
      </c>
      <c r="B50" s="8" t="s">
        <v>68</v>
      </c>
      <c r="C50" s="1">
        <f>C51</f>
        <v>15837900</v>
      </c>
      <c r="D50" s="1">
        <f>D51</f>
        <v>15837900</v>
      </c>
      <c r="E50" s="2">
        <f t="shared" si="9"/>
        <v>100</v>
      </c>
      <c r="F50" s="3">
        <f t="shared" si="10"/>
        <v>0</v>
      </c>
      <c r="G50" s="1">
        <f>G51</f>
        <v>15188642.43</v>
      </c>
      <c r="H50" s="1">
        <f t="shared" si="11"/>
        <v>95.900608224575222</v>
      </c>
      <c r="I50" s="1">
        <f t="shared" si="2"/>
        <v>95.900608224575222</v>
      </c>
    </row>
    <row r="51" spans="1:9" ht="48" customHeight="1" x14ac:dyDescent="0.25">
      <c r="A51" s="26" t="s">
        <v>69</v>
      </c>
      <c r="B51" s="8" t="s">
        <v>70</v>
      </c>
      <c r="C51" s="3">
        <v>15837900</v>
      </c>
      <c r="D51" s="3">
        <v>15837900</v>
      </c>
      <c r="E51" s="2">
        <f t="shared" si="9"/>
        <v>100</v>
      </c>
      <c r="F51" s="3">
        <f>D51-C51</f>
        <v>0</v>
      </c>
      <c r="G51" s="3">
        <v>15188642.43</v>
      </c>
      <c r="H51" s="1">
        <f t="shared" si="11"/>
        <v>95.900608224575222</v>
      </c>
      <c r="I51" s="1">
        <f t="shared" si="2"/>
        <v>95.900608224575222</v>
      </c>
    </row>
    <row r="52" spans="1:9" x14ac:dyDescent="0.25">
      <c r="A52" s="26" t="s">
        <v>71</v>
      </c>
      <c r="B52" s="8" t="s">
        <v>72</v>
      </c>
      <c r="C52" s="1">
        <f>C53+C55</f>
        <v>10589600</v>
      </c>
      <c r="D52" s="1">
        <f>D53+D55</f>
        <v>10589600</v>
      </c>
      <c r="E52" s="2">
        <f t="shared" si="9"/>
        <v>100</v>
      </c>
      <c r="F52" s="3">
        <f t="shared" si="10"/>
        <v>0</v>
      </c>
      <c r="G52" s="1">
        <f>G53+G55</f>
        <v>12696595.6</v>
      </c>
      <c r="H52" s="1">
        <f t="shared" si="11"/>
        <v>119.89683840749414</v>
      </c>
      <c r="I52" s="1">
        <f t="shared" si="2"/>
        <v>119.89683840749414</v>
      </c>
    </row>
    <row r="53" spans="1:9" x14ac:dyDescent="0.25">
      <c r="A53" s="26" t="s">
        <v>73</v>
      </c>
      <c r="B53" s="8" t="s">
        <v>74</v>
      </c>
      <c r="C53" s="3">
        <f>C54</f>
        <v>3476600</v>
      </c>
      <c r="D53" s="3">
        <f>D54</f>
        <v>3476600</v>
      </c>
      <c r="E53" s="2">
        <f t="shared" si="9"/>
        <v>100</v>
      </c>
      <c r="F53" s="3">
        <f t="shared" si="10"/>
        <v>0</v>
      </c>
      <c r="G53" s="3">
        <f>G54</f>
        <v>4946488.93</v>
      </c>
      <c r="H53" s="1">
        <f t="shared" si="11"/>
        <v>142.27949519645631</v>
      </c>
      <c r="I53" s="1">
        <f t="shared" si="2"/>
        <v>142.27949519645631</v>
      </c>
    </row>
    <row r="54" spans="1:9" ht="38.25" x14ac:dyDescent="0.25">
      <c r="A54" s="26" t="s">
        <v>75</v>
      </c>
      <c r="B54" s="8" t="s">
        <v>76</v>
      </c>
      <c r="C54" s="3">
        <v>3476600</v>
      </c>
      <c r="D54" s="3">
        <v>3476600</v>
      </c>
      <c r="E54" s="2">
        <f t="shared" si="9"/>
        <v>100</v>
      </c>
      <c r="F54" s="3">
        <f t="shared" si="10"/>
        <v>0</v>
      </c>
      <c r="G54" s="3">
        <v>4946488.93</v>
      </c>
      <c r="H54" s="1">
        <f t="shared" si="11"/>
        <v>142.27949519645631</v>
      </c>
      <c r="I54" s="1">
        <f t="shared" si="2"/>
        <v>142.27949519645631</v>
      </c>
    </row>
    <row r="55" spans="1:9" x14ac:dyDescent="0.25">
      <c r="A55" s="26" t="s">
        <v>77</v>
      </c>
      <c r="B55" s="8" t="s">
        <v>78</v>
      </c>
      <c r="C55" s="3">
        <f>C56</f>
        <v>7113000</v>
      </c>
      <c r="D55" s="3">
        <f>D56</f>
        <v>7113000</v>
      </c>
      <c r="E55" s="2">
        <f t="shared" si="9"/>
        <v>100</v>
      </c>
      <c r="F55" s="3">
        <f t="shared" si="10"/>
        <v>0</v>
      </c>
      <c r="G55" s="3">
        <f>G56</f>
        <v>7750106.6699999999</v>
      </c>
      <c r="H55" s="1">
        <f t="shared" si="11"/>
        <v>108.95693336145087</v>
      </c>
      <c r="I55" s="1">
        <f t="shared" si="2"/>
        <v>108.95693336145087</v>
      </c>
    </row>
    <row r="56" spans="1:9" ht="38.25" x14ac:dyDescent="0.25">
      <c r="A56" s="26" t="s">
        <v>79</v>
      </c>
      <c r="B56" s="8" t="s">
        <v>80</v>
      </c>
      <c r="C56" s="3">
        <v>7113000</v>
      </c>
      <c r="D56" s="3">
        <v>7113000</v>
      </c>
      <c r="E56" s="2">
        <f t="shared" si="9"/>
        <v>100</v>
      </c>
      <c r="F56" s="3">
        <f t="shared" si="10"/>
        <v>0</v>
      </c>
      <c r="G56" s="3">
        <v>7750106.6699999999</v>
      </c>
      <c r="H56" s="1">
        <f t="shared" si="11"/>
        <v>108.95693336145087</v>
      </c>
      <c r="I56" s="1">
        <f t="shared" si="2"/>
        <v>108.95693336145087</v>
      </c>
    </row>
    <row r="57" spans="1:9" x14ac:dyDescent="0.25">
      <c r="A57" s="26" t="s">
        <v>81</v>
      </c>
      <c r="B57" s="8" t="s">
        <v>82</v>
      </c>
      <c r="C57" s="1">
        <f>C58+C60</f>
        <v>16683400</v>
      </c>
      <c r="D57" s="1">
        <f>D58+D60</f>
        <v>16683400</v>
      </c>
      <c r="E57" s="2">
        <f t="shared" si="9"/>
        <v>100</v>
      </c>
      <c r="F57" s="3">
        <f t="shared" si="10"/>
        <v>0</v>
      </c>
      <c r="G57" s="1">
        <f>G58+G60</f>
        <v>9894784.5800000001</v>
      </c>
      <c r="H57" s="1">
        <f t="shared" si="11"/>
        <v>59.309161082273398</v>
      </c>
      <c r="I57" s="1">
        <f t="shared" si="2"/>
        <v>59.309161082273398</v>
      </c>
    </row>
    <row r="58" spans="1:9" ht="38.25" x14ac:dyDescent="0.25">
      <c r="A58" s="26" t="s">
        <v>83</v>
      </c>
      <c r="B58" s="8" t="s">
        <v>84</v>
      </c>
      <c r="C58" s="3">
        <f>C59</f>
        <v>16679700</v>
      </c>
      <c r="D58" s="3">
        <f>D59</f>
        <v>16679700</v>
      </c>
      <c r="E58" s="2">
        <f t="shared" si="9"/>
        <v>100</v>
      </c>
      <c r="F58" s="3">
        <f t="shared" si="10"/>
        <v>0</v>
      </c>
      <c r="G58" s="3">
        <f>G59</f>
        <v>9892684.5800000001</v>
      </c>
      <c r="H58" s="1">
        <f t="shared" si="11"/>
        <v>59.309727273272308</v>
      </c>
      <c r="I58" s="1">
        <f t="shared" si="2"/>
        <v>59.309727273272308</v>
      </c>
    </row>
    <row r="59" spans="1:9" ht="51" x14ac:dyDescent="0.25">
      <c r="A59" s="26" t="s">
        <v>85</v>
      </c>
      <c r="B59" s="8" t="s">
        <v>86</v>
      </c>
      <c r="C59" s="3">
        <v>16679700</v>
      </c>
      <c r="D59" s="3">
        <v>16679700</v>
      </c>
      <c r="E59" s="2">
        <f t="shared" si="9"/>
        <v>100</v>
      </c>
      <c r="F59" s="3">
        <f t="shared" si="10"/>
        <v>0</v>
      </c>
      <c r="G59" s="3">
        <v>9892684.5800000001</v>
      </c>
      <c r="H59" s="1">
        <f t="shared" si="11"/>
        <v>59.309727273272308</v>
      </c>
      <c r="I59" s="1">
        <f t="shared" si="2"/>
        <v>59.309727273272308</v>
      </c>
    </row>
    <row r="60" spans="1:9" ht="51" x14ac:dyDescent="0.25">
      <c r="A60" s="26" t="s">
        <v>140</v>
      </c>
      <c r="B60" s="8" t="s">
        <v>139</v>
      </c>
      <c r="C60" s="3">
        <f>C61</f>
        <v>3700</v>
      </c>
      <c r="D60" s="3">
        <f>D61</f>
        <v>3700</v>
      </c>
      <c r="E60" s="2">
        <f t="shared" ref="E60" si="13">D60/C60*100</f>
        <v>100</v>
      </c>
      <c r="F60" s="3">
        <f t="shared" ref="F60" si="14">D60-C60</f>
        <v>0</v>
      </c>
      <c r="G60" s="3">
        <f>G61</f>
        <v>2100</v>
      </c>
      <c r="H60" s="1">
        <f t="shared" ref="H60" si="15">G60/C60*100</f>
        <v>56.756756756756758</v>
      </c>
      <c r="I60" s="1">
        <f t="shared" ref="I60" si="16">G60/D60*100</f>
        <v>56.756756756756758</v>
      </c>
    </row>
    <row r="61" spans="1:9" ht="87" customHeight="1" x14ac:dyDescent="0.25">
      <c r="A61" s="26" t="s">
        <v>147</v>
      </c>
      <c r="B61" s="51" t="s">
        <v>148</v>
      </c>
      <c r="C61" s="3">
        <v>3700</v>
      </c>
      <c r="D61" s="3">
        <v>3700</v>
      </c>
      <c r="E61" s="2">
        <f t="shared" ref="E61" si="17">D61/C61*100</f>
        <v>100</v>
      </c>
      <c r="F61" s="3">
        <f t="shared" ref="F61" si="18">D61-C61</f>
        <v>0</v>
      </c>
      <c r="G61" s="3">
        <v>2100</v>
      </c>
      <c r="H61" s="1">
        <f t="shared" ref="H61" si="19">G61/C61*100</f>
        <v>56.756756756756758</v>
      </c>
      <c r="I61" s="1">
        <f t="shared" ref="I61" si="20">G61/D61*100</f>
        <v>56.756756756756758</v>
      </c>
    </row>
    <row r="62" spans="1:9" ht="38.25" customHeight="1" x14ac:dyDescent="0.25">
      <c r="A62" s="26" t="s">
        <v>176</v>
      </c>
      <c r="B62" s="55" t="s">
        <v>179</v>
      </c>
      <c r="C62" s="3"/>
      <c r="D62" s="3">
        <v>0</v>
      </c>
      <c r="E62" s="2"/>
      <c r="F62" s="3"/>
      <c r="G62" s="3">
        <f>G63</f>
        <v>400</v>
      </c>
      <c r="H62" s="1"/>
      <c r="I62" s="1"/>
    </row>
    <row r="63" spans="1:9" ht="39.75" customHeight="1" x14ac:dyDescent="0.25">
      <c r="A63" s="26" t="s">
        <v>177</v>
      </c>
      <c r="B63" s="55" t="s">
        <v>178</v>
      </c>
      <c r="C63" s="3"/>
      <c r="D63" s="3">
        <v>0</v>
      </c>
      <c r="E63" s="2"/>
      <c r="F63" s="3"/>
      <c r="G63" s="3">
        <v>400</v>
      </c>
      <c r="H63" s="1"/>
      <c r="I63" s="1"/>
    </row>
    <row r="64" spans="1:9" ht="43.5" customHeight="1" x14ac:dyDescent="0.25">
      <c r="A64" s="26" t="s">
        <v>87</v>
      </c>
      <c r="B64" s="8" t="s">
        <v>88</v>
      </c>
      <c r="C64" s="1">
        <f>C65+C67</f>
        <v>10490200</v>
      </c>
      <c r="D64" s="1">
        <f>D65+D67</f>
        <v>11291200</v>
      </c>
      <c r="E64" s="2">
        <f t="shared" ref="E64:E74" si="21">D64/C64*100</f>
        <v>107.63569808011286</v>
      </c>
      <c r="F64" s="3">
        <f t="shared" ref="F64:F74" si="22">D64-C64</f>
        <v>801000</v>
      </c>
      <c r="G64" s="1">
        <f>G65+G67+G66</f>
        <v>11899805.690000001</v>
      </c>
      <c r="H64" s="1">
        <f t="shared" ref="H64:H73" si="23">G64/C64*100</f>
        <v>113.4373576290252</v>
      </c>
      <c r="I64" s="1">
        <f t="shared" si="2"/>
        <v>105.3900886531104</v>
      </c>
    </row>
    <row r="65" spans="1:9" ht="96" customHeight="1" x14ac:dyDescent="0.25">
      <c r="A65" s="26" t="s">
        <v>89</v>
      </c>
      <c r="B65" s="8" t="s">
        <v>90</v>
      </c>
      <c r="C65" s="3">
        <v>9578000</v>
      </c>
      <c r="D65" s="3">
        <v>10379000</v>
      </c>
      <c r="E65" s="2">
        <f t="shared" si="21"/>
        <v>108.36291501357277</v>
      </c>
      <c r="F65" s="3">
        <f t="shared" si="22"/>
        <v>801000</v>
      </c>
      <c r="G65" s="3">
        <v>10951723.33</v>
      </c>
      <c r="H65" s="1">
        <f t="shared" si="23"/>
        <v>114.34248621841721</v>
      </c>
      <c r="I65" s="1">
        <f t="shared" si="2"/>
        <v>105.51809740822816</v>
      </c>
    </row>
    <row r="66" spans="1:9" ht="65.25" customHeight="1" x14ac:dyDescent="0.25">
      <c r="A66" s="26" t="s">
        <v>168</v>
      </c>
      <c r="B66" s="8" t="s">
        <v>169</v>
      </c>
      <c r="C66" s="3" t="s">
        <v>163</v>
      </c>
      <c r="D66" s="3" t="s">
        <v>163</v>
      </c>
      <c r="E66" s="2" t="s">
        <v>163</v>
      </c>
      <c r="F66" s="3" t="s">
        <v>163</v>
      </c>
      <c r="G66" s="81">
        <v>388.96</v>
      </c>
      <c r="H66" s="1" t="s">
        <v>163</v>
      </c>
      <c r="I66" s="1"/>
    </row>
    <row r="67" spans="1:9" ht="87" customHeight="1" x14ac:dyDescent="0.25">
      <c r="A67" s="26" t="s">
        <v>91</v>
      </c>
      <c r="B67" s="8" t="s">
        <v>92</v>
      </c>
      <c r="C67" s="3">
        <v>912200</v>
      </c>
      <c r="D67" s="3">
        <v>912200</v>
      </c>
      <c r="E67" s="2">
        <f t="shared" si="21"/>
        <v>100</v>
      </c>
      <c r="F67" s="3">
        <f t="shared" si="22"/>
        <v>0</v>
      </c>
      <c r="G67" s="3">
        <v>947693.4</v>
      </c>
      <c r="H67" s="1">
        <f t="shared" si="23"/>
        <v>103.89096689322517</v>
      </c>
      <c r="I67" s="1">
        <f t="shared" si="2"/>
        <v>103.89096689322517</v>
      </c>
    </row>
    <row r="68" spans="1:9" ht="25.5" x14ac:dyDescent="0.25">
      <c r="A68" s="26" t="s">
        <v>93</v>
      </c>
      <c r="B68" s="8" t="s">
        <v>94</v>
      </c>
      <c r="C68" s="3">
        <f>C69</f>
        <v>38500</v>
      </c>
      <c r="D68" s="3">
        <f>D69</f>
        <v>38500</v>
      </c>
      <c r="E68" s="2">
        <f t="shared" si="21"/>
        <v>100</v>
      </c>
      <c r="F68" s="3">
        <f t="shared" si="22"/>
        <v>0</v>
      </c>
      <c r="G68" s="1">
        <f>G69</f>
        <v>440220.44</v>
      </c>
      <c r="H68" s="1">
        <f t="shared" ref="H68" si="24">G68/C68*100</f>
        <v>1143.4297142857142</v>
      </c>
      <c r="I68" s="1">
        <f t="shared" ref="I68" si="25">G68/D68*100</f>
        <v>1143.4297142857142</v>
      </c>
    </row>
    <row r="69" spans="1:9" ht="25.5" x14ac:dyDescent="0.25">
      <c r="A69" s="26" t="s">
        <v>95</v>
      </c>
      <c r="B69" s="8" t="s">
        <v>96</v>
      </c>
      <c r="C69" s="3">
        <v>38500</v>
      </c>
      <c r="D69" s="3">
        <v>38500</v>
      </c>
      <c r="E69" s="2">
        <f t="shared" si="21"/>
        <v>100</v>
      </c>
      <c r="F69" s="3">
        <f t="shared" si="22"/>
        <v>0</v>
      </c>
      <c r="G69" s="3">
        <v>440220.44</v>
      </c>
      <c r="H69" s="1">
        <f t="shared" ref="H69:H71" si="26">G69/C69*100</f>
        <v>1143.4297142857142</v>
      </c>
      <c r="I69" s="1">
        <f t="shared" ref="I69:I71" si="27">G69/D69*100</f>
        <v>1143.4297142857142</v>
      </c>
    </row>
    <row r="70" spans="1:9" ht="25.5" x14ac:dyDescent="0.25">
      <c r="A70" s="26" t="s">
        <v>97</v>
      </c>
      <c r="B70" s="8" t="s">
        <v>98</v>
      </c>
      <c r="C70" s="1">
        <f>C71</f>
        <v>29800</v>
      </c>
      <c r="D70" s="1">
        <f>D71</f>
        <v>8200276.7400000002</v>
      </c>
      <c r="E70" s="2">
        <f t="shared" si="21"/>
        <v>27517.707181208054</v>
      </c>
      <c r="F70" s="3">
        <f t="shared" si="22"/>
        <v>8170476.7400000002</v>
      </c>
      <c r="G70" s="1">
        <f>G71</f>
        <v>8229678.8600000003</v>
      </c>
      <c r="H70" s="1">
        <f t="shared" si="26"/>
        <v>27616.372013422817</v>
      </c>
      <c r="I70" s="1">
        <f t="shared" si="27"/>
        <v>100.35855033838772</v>
      </c>
    </row>
    <row r="71" spans="1:9" x14ac:dyDescent="0.25">
      <c r="A71" s="26" t="s">
        <v>99</v>
      </c>
      <c r="B71" s="8" t="s">
        <v>100</v>
      </c>
      <c r="C71" s="3">
        <v>29800</v>
      </c>
      <c r="D71" s="3">
        <v>8200276.7400000002</v>
      </c>
      <c r="E71" s="2">
        <f t="shared" si="21"/>
        <v>27517.707181208054</v>
      </c>
      <c r="F71" s="3">
        <f t="shared" si="22"/>
        <v>8170476.7400000002</v>
      </c>
      <c r="G71" s="3">
        <v>8229678.8600000003</v>
      </c>
      <c r="H71" s="1">
        <f t="shared" si="26"/>
        <v>27616.372013422817</v>
      </c>
      <c r="I71" s="1">
        <f t="shared" si="27"/>
        <v>100.35855033838772</v>
      </c>
    </row>
    <row r="72" spans="1:9" ht="25.5" x14ac:dyDescent="0.25">
      <c r="A72" s="26" t="s">
        <v>101</v>
      </c>
      <c r="B72" s="8" t="s">
        <v>102</v>
      </c>
      <c r="C72" s="3">
        <f>C73+C74</f>
        <v>2600000</v>
      </c>
      <c r="D72" s="3">
        <f>D73+D74</f>
        <v>5610900</v>
      </c>
      <c r="E72" s="2">
        <f t="shared" si="21"/>
        <v>215.80384615384617</v>
      </c>
      <c r="F72" s="3">
        <f t="shared" si="22"/>
        <v>3010900</v>
      </c>
      <c r="G72" s="3">
        <f>G73+G74</f>
        <v>5159747.1100000003</v>
      </c>
      <c r="H72" s="1">
        <f t="shared" si="23"/>
        <v>198.45181192307692</v>
      </c>
      <c r="I72" s="1">
        <f t="shared" si="2"/>
        <v>91.959348945801921</v>
      </c>
    </row>
    <row r="73" spans="1:9" ht="41.25" customHeight="1" x14ac:dyDescent="0.25">
      <c r="A73" s="26" t="s">
        <v>103</v>
      </c>
      <c r="B73" s="8" t="s">
        <v>104</v>
      </c>
      <c r="C73" s="3">
        <v>1600000</v>
      </c>
      <c r="D73" s="3">
        <v>4610900</v>
      </c>
      <c r="E73" s="2">
        <f t="shared" si="21"/>
        <v>288.18125000000003</v>
      </c>
      <c r="F73" s="3">
        <f t="shared" si="22"/>
        <v>3010900</v>
      </c>
      <c r="G73" s="3">
        <v>5145347.1100000003</v>
      </c>
      <c r="H73" s="1">
        <f t="shared" si="23"/>
        <v>321.58419437500004</v>
      </c>
      <c r="I73" s="1">
        <f>G73/D73*100</f>
        <v>111.59094992300854</v>
      </c>
    </row>
    <row r="74" spans="1:9" ht="25.5" x14ac:dyDescent="0.25">
      <c r="A74" s="26" t="s">
        <v>105</v>
      </c>
      <c r="B74" s="8" t="s">
        <v>106</v>
      </c>
      <c r="C74" s="3">
        <v>1000000</v>
      </c>
      <c r="D74" s="82">
        <v>1000000</v>
      </c>
      <c r="E74" s="2">
        <f t="shared" si="21"/>
        <v>100</v>
      </c>
      <c r="F74" s="3">
        <f t="shared" si="22"/>
        <v>0</v>
      </c>
      <c r="G74" s="3">
        <v>14400</v>
      </c>
      <c r="H74" s="1">
        <f t="shared" ref="H74" si="28">G74/C74*100</f>
        <v>1.44</v>
      </c>
      <c r="I74" s="1">
        <f>G74/D74*100</f>
        <v>1.44</v>
      </c>
    </row>
    <row r="75" spans="1:9" x14ac:dyDescent="0.25">
      <c r="A75" s="26" t="s">
        <v>107</v>
      </c>
      <c r="B75" s="8" t="s">
        <v>108</v>
      </c>
      <c r="C75" s="3">
        <v>1660700</v>
      </c>
      <c r="D75" s="3">
        <v>1660700</v>
      </c>
      <c r="E75" s="2">
        <f>D75/C75*100</f>
        <v>100</v>
      </c>
      <c r="F75" s="3">
        <f>D75-C75</f>
        <v>0</v>
      </c>
      <c r="G75" s="3">
        <v>1236406.52</v>
      </c>
      <c r="H75" s="1">
        <f>G75/C75*100</f>
        <v>74.450925513337751</v>
      </c>
      <c r="I75" s="1">
        <f t="shared" si="2"/>
        <v>74.450925513337751</v>
      </c>
    </row>
    <row r="76" spans="1:9" x14ac:dyDescent="0.25">
      <c r="A76" s="26" t="s">
        <v>109</v>
      </c>
      <c r="B76" s="8" t="s">
        <v>110</v>
      </c>
      <c r="C76" s="3">
        <v>0</v>
      </c>
      <c r="D76" s="3">
        <v>2861676.94</v>
      </c>
      <c r="E76" s="2">
        <v>0</v>
      </c>
      <c r="F76" s="3">
        <f>D76-C76</f>
        <v>2861676.94</v>
      </c>
      <c r="G76" s="3">
        <v>2980047.95</v>
      </c>
      <c r="H76" s="1"/>
      <c r="I76" s="1">
        <f t="shared" si="2"/>
        <v>104.13642114333143</v>
      </c>
    </row>
    <row r="77" spans="1:9" x14ac:dyDescent="0.25">
      <c r="A77" s="23" t="s">
        <v>111</v>
      </c>
      <c r="B77" s="24" t="s">
        <v>112</v>
      </c>
      <c r="C77" s="12">
        <f>C78+C86+C9+C94+C95+C89</f>
        <v>1250030700</v>
      </c>
      <c r="D77" s="12">
        <f>D78+D86+D9+D94+D95+D89</f>
        <v>1490885011.4700003</v>
      </c>
      <c r="E77" s="11">
        <f t="shared" ref="E77:E85" si="29">D77/C77*100</f>
        <v>119.2678716986711</v>
      </c>
      <c r="F77" s="10">
        <f t="shared" ref="F77:F85" si="30">D77-C77</f>
        <v>240854311.47000027</v>
      </c>
      <c r="G77" s="12">
        <f>G78+G86+G9+G94+G95+G89</f>
        <v>1425692399.8200004</v>
      </c>
      <c r="H77" s="12">
        <f t="shared" ref="H77:H85" si="31">G77/C77*100</f>
        <v>114.05259085396867</v>
      </c>
      <c r="I77" s="12">
        <f t="shared" si="2"/>
        <v>95.627254204821583</v>
      </c>
    </row>
    <row r="78" spans="1:9" ht="38.25" x14ac:dyDescent="0.25">
      <c r="A78" s="26" t="s">
        <v>113</v>
      </c>
      <c r="B78" s="8" t="s">
        <v>114</v>
      </c>
      <c r="C78" s="3">
        <f>C79+C83+C84+C85</f>
        <v>1250030700</v>
      </c>
      <c r="D78" s="3">
        <f>D79+D83+D84+D85</f>
        <v>1490457559.48</v>
      </c>
      <c r="E78" s="2">
        <f t="shared" si="29"/>
        <v>119.23367637930812</v>
      </c>
      <c r="F78" s="3">
        <f t="shared" si="30"/>
        <v>240426859.48000002</v>
      </c>
      <c r="G78" s="3">
        <f>G79+G83+G84+G85</f>
        <v>1425264947.8300002</v>
      </c>
      <c r="H78" s="1">
        <f t="shared" si="31"/>
        <v>114.01839553460569</v>
      </c>
      <c r="I78" s="1">
        <f t="shared" si="2"/>
        <v>95.626000134298039</v>
      </c>
    </row>
    <row r="79" spans="1:9" ht="25.5" x14ac:dyDescent="0.25">
      <c r="A79" s="26" t="s">
        <v>115</v>
      </c>
      <c r="B79" s="8" t="s">
        <v>116</v>
      </c>
      <c r="C79" s="3">
        <f>C80+C81</f>
        <v>515058400</v>
      </c>
      <c r="D79" s="3">
        <f>D80+D81+D82</f>
        <v>545058400</v>
      </c>
      <c r="E79" s="2">
        <f t="shared" si="29"/>
        <v>105.82458222213249</v>
      </c>
      <c r="F79" s="3">
        <f>D79-C79</f>
        <v>30000000</v>
      </c>
      <c r="G79" s="3">
        <f>G80+G81+G82</f>
        <v>493552560</v>
      </c>
      <c r="H79" s="1">
        <f t="shared" si="31"/>
        <v>95.824582222132477</v>
      </c>
      <c r="I79" s="1">
        <f t="shared" si="2"/>
        <v>90.550399736982314</v>
      </c>
    </row>
    <row r="80" spans="1:9" ht="38.25" x14ac:dyDescent="0.25">
      <c r="A80" s="26" t="s">
        <v>117</v>
      </c>
      <c r="B80" s="8" t="s">
        <v>118</v>
      </c>
      <c r="C80" s="3">
        <v>364257000</v>
      </c>
      <c r="D80" s="3">
        <v>364257000</v>
      </c>
      <c r="E80" s="2">
        <f t="shared" si="29"/>
        <v>100</v>
      </c>
      <c r="F80" s="3">
        <f t="shared" si="30"/>
        <v>0</v>
      </c>
      <c r="G80" s="3">
        <v>327831300</v>
      </c>
      <c r="H80" s="1">
        <f t="shared" si="31"/>
        <v>90</v>
      </c>
      <c r="I80" s="1">
        <f t="shared" si="2"/>
        <v>90</v>
      </c>
    </row>
    <row r="81" spans="1:9" ht="38.25" x14ac:dyDescent="0.25">
      <c r="A81" s="26" t="s">
        <v>119</v>
      </c>
      <c r="B81" s="8" t="s">
        <v>120</v>
      </c>
      <c r="C81" s="3">
        <v>150801400</v>
      </c>
      <c r="D81" s="3">
        <v>150801400</v>
      </c>
      <c r="E81" s="2">
        <f t="shared" si="29"/>
        <v>100</v>
      </c>
      <c r="F81" s="3">
        <f t="shared" si="30"/>
        <v>0</v>
      </c>
      <c r="G81" s="3">
        <v>135721260</v>
      </c>
      <c r="H81" s="1">
        <f t="shared" si="31"/>
        <v>90</v>
      </c>
      <c r="I81" s="1">
        <f t="shared" si="2"/>
        <v>90</v>
      </c>
    </row>
    <row r="82" spans="1:9" x14ac:dyDescent="0.25">
      <c r="A82" s="26" t="s">
        <v>174</v>
      </c>
      <c r="B82" s="8" t="s">
        <v>175</v>
      </c>
      <c r="C82" s="3">
        <v>0</v>
      </c>
      <c r="D82" s="3">
        <v>30000000</v>
      </c>
      <c r="E82" s="2"/>
      <c r="F82" s="3">
        <v>0</v>
      </c>
      <c r="G82" s="3">
        <v>30000000</v>
      </c>
      <c r="H82" s="1"/>
      <c r="I82" s="1">
        <f t="shared" si="2"/>
        <v>100</v>
      </c>
    </row>
    <row r="83" spans="1:9" ht="25.5" x14ac:dyDescent="0.25">
      <c r="A83" s="26" t="s">
        <v>121</v>
      </c>
      <c r="B83" s="8" t="s">
        <v>122</v>
      </c>
      <c r="C83" s="3">
        <v>111715400</v>
      </c>
      <c r="D83" s="3">
        <v>277270759.54000002</v>
      </c>
      <c r="E83" s="2">
        <f t="shared" si="29"/>
        <v>248.19385647815793</v>
      </c>
      <c r="F83" s="3">
        <f t="shared" si="30"/>
        <v>165555359.54000002</v>
      </c>
      <c r="G83" s="3">
        <v>276754053.11000001</v>
      </c>
      <c r="H83" s="1">
        <f t="shared" si="31"/>
        <v>247.73133615419184</v>
      </c>
      <c r="I83" s="1">
        <f t="shared" ref="I83" si="32">G83/D83*100</f>
        <v>99.813645538802135</v>
      </c>
    </row>
    <row r="84" spans="1:9" ht="25.5" x14ac:dyDescent="0.25">
      <c r="A84" s="26" t="s">
        <v>123</v>
      </c>
      <c r="B84" s="8" t="s">
        <v>124</v>
      </c>
      <c r="C84" s="3">
        <v>623073300</v>
      </c>
      <c r="D84" s="3">
        <v>644466905.00999999</v>
      </c>
      <c r="E84" s="2">
        <f t="shared" si="29"/>
        <v>103.43356151033916</v>
      </c>
      <c r="F84" s="3">
        <f t="shared" si="30"/>
        <v>21393605.00999999</v>
      </c>
      <c r="G84" s="3">
        <v>631296839.78999996</v>
      </c>
      <c r="H84" s="1">
        <f>G84/C84*100</f>
        <v>101.31983504830009</v>
      </c>
      <c r="I84" s="1">
        <f t="shared" si="2"/>
        <v>97.956440413368369</v>
      </c>
    </row>
    <row r="85" spans="1:9" x14ac:dyDescent="0.25">
      <c r="A85" s="26" t="s">
        <v>125</v>
      </c>
      <c r="B85" s="8" t="s">
        <v>126</v>
      </c>
      <c r="C85" s="3">
        <v>183600</v>
      </c>
      <c r="D85" s="3">
        <v>23661494.93</v>
      </c>
      <c r="E85" s="2">
        <f t="shared" si="29"/>
        <v>12887.52447167756</v>
      </c>
      <c r="F85" s="3">
        <f t="shared" si="30"/>
        <v>23477894.93</v>
      </c>
      <c r="G85" s="3">
        <v>23661494.93</v>
      </c>
      <c r="H85" s="1">
        <f t="shared" si="31"/>
        <v>12887.52447167756</v>
      </c>
      <c r="I85" s="1">
        <f t="shared" ref="I85:I93" si="33">G85/D85*100</f>
        <v>100</v>
      </c>
    </row>
    <row r="86" spans="1:9" ht="25.5" x14ac:dyDescent="0.25">
      <c r="A86" s="26" t="s">
        <v>141</v>
      </c>
      <c r="B86" s="8" t="s">
        <v>144</v>
      </c>
      <c r="C86" s="3">
        <f>C87</f>
        <v>0</v>
      </c>
      <c r="D86" s="3">
        <f>D87</f>
        <v>444411.63</v>
      </c>
      <c r="E86" s="2"/>
      <c r="F86" s="3">
        <f t="shared" ref="F86:F91" si="34">D86-C86</f>
        <v>444411.63</v>
      </c>
      <c r="G86" s="3">
        <f>G87</f>
        <v>444411.63</v>
      </c>
      <c r="H86" s="1"/>
      <c r="I86" s="1">
        <f t="shared" si="33"/>
        <v>100</v>
      </c>
    </row>
    <row r="87" spans="1:9" ht="25.5" x14ac:dyDescent="0.25">
      <c r="A87" s="26" t="s">
        <v>142</v>
      </c>
      <c r="B87" s="8" t="s">
        <v>145</v>
      </c>
      <c r="C87" s="3">
        <f>C88</f>
        <v>0</v>
      </c>
      <c r="D87" s="3">
        <f>D88</f>
        <v>444411.63</v>
      </c>
      <c r="E87" s="2"/>
      <c r="F87" s="3">
        <f t="shared" si="34"/>
        <v>444411.63</v>
      </c>
      <c r="G87" s="3">
        <f>G88</f>
        <v>444411.63</v>
      </c>
      <c r="H87" s="1"/>
      <c r="I87" s="1">
        <f t="shared" si="33"/>
        <v>100</v>
      </c>
    </row>
    <row r="88" spans="1:9" ht="38.25" x14ac:dyDescent="0.25">
      <c r="A88" s="26" t="s">
        <v>143</v>
      </c>
      <c r="B88" s="8" t="s">
        <v>146</v>
      </c>
      <c r="C88" s="3"/>
      <c r="D88" s="3">
        <v>444411.63</v>
      </c>
      <c r="E88" s="2"/>
      <c r="F88" s="3">
        <f t="shared" si="34"/>
        <v>444411.63</v>
      </c>
      <c r="G88" s="1">
        <v>444411.63</v>
      </c>
      <c r="H88" s="1"/>
      <c r="I88" s="1">
        <f t="shared" si="33"/>
        <v>100</v>
      </c>
    </row>
    <row r="89" spans="1:9" x14ac:dyDescent="0.2">
      <c r="A89" s="34" t="s">
        <v>149</v>
      </c>
      <c r="B89" s="8" t="s">
        <v>151</v>
      </c>
      <c r="C89" s="3">
        <f>C90</f>
        <v>0</v>
      </c>
      <c r="D89" s="3">
        <f>D90</f>
        <v>190711.73</v>
      </c>
      <c r="E89" s="2"/>
      <c r="F89" s="3">
        <f t="shared" si="34"/>
        <v>190711.73</v>
      </c>
      <c r="G89" s="3">
        <f>G90</f>
        <v>190711.73</v>
      </c>
      <c r="H89" s="1"/>
      <c r="I89" s="1">
        <f t="shared" si="33"/>
        <v>100</v>
      </c>
    </row>
    <row r="90" spans="1:9" ht="25.5" x14ac:dyDescent="0.2">
      <c r="A90" s="34" t="s">
        <v>150</v>
      </c>
      <c r="B90" s="8" t="s">
        <v>152</v>
      </c>
      <c r="C90" s="3">
        <f>C91</f>
        <v>0</v>
      </c>
      <c r="D90" s="3">
        <f>D91</f>
        <v>190711.73</v>
      </c>
      <c r="E90" s="2"/>
      <c r="F90" s="3">
        <f t="shared" si="34"/>
        <v>190711.73</v>
      </c>
      <c r="G90" s="3">
        <f>G91</f>
        <v>190711.73</v>
      </c>
      <c r="H90" s="1"/>
      <c r="I90" s="1">
        <f t="shared" si="33"/>
        <v>100</v>
      </c>
    </row>
    <row r="91" spans="1:9" ht="25.5" x14ac:dyDescent="0.2">
      <c r="A91" s="34" t="s">
        <v>150</v>
      </c>
      <c r="B91" s="8" t="s">
        <v>153</v>
      </c>
      <c r="C91" s="3"/>
      <c r="D91" s="3">
        <v>190711.73</v>
      </c>
      <c r="E91" s="2"/>
      <c r="F91" s="3">
        <f t="shared" si="34"/>
        <v>190711.73</v>
      </c>
      <c r="G91" s="1">
        <v>190711.73</v>
      </c>
      <c r="H91" s="1"/>
      <c r="I91" s="1">
        <f t="shared" si="33"/>
        <v>100</v>
      </c>
    </row>
    <row r="92" spans="1:9" ht="140.25" hidden="1" customHeight="1" x14ac:dyDescent="0.2">
      <c r="A92" s="27" t="s">
        <v>159</v>
      </c>
      <c r="B92" s="35" t="s">
        <v>161</v>
      </c>
      <c r="C92" s="3"/>
      <c r="D92" s="3"/>
      <c r="E92" s="2"/>
      <c r="F92" s="3"/>
      <c r="G92" s="1">
        <f>G93</f>
        <v>0</v>
      </c>
      <c r="H92" s="1"/>
      <c r="I92" s="1" t="e">
        <f t="shared" si="33"/>
        <v>#DIV/0!</v>
      </c>
    </row>
    <row r="93" spans="1:9" ht="140.25" hidden="1" customHeight="1" x14ac:dyDescent="0.2">
      <c r="A93" s="27" t="s">
        <v>160</v>
      </c>
      <c r="B93" s="35" t="s">
        <v>162</v>
      </c>
      <c r="C93" s="3"/>
      <c r="D93" s="3"/>
      <c r="E93" s="2"/>
      <c r="F93" s="3"/>
      <c r="G93" s="1">
        <v>0</v>
      </c>
      <c r="H93" s="1"/>
      <c r="I93" s="1" t="e">
        <f t="shared" si="33"/>
        <v>#DIV/0!</v>
      </c>
    </row>
    <row r="94" spans="1:9" ht="79.5" customHeight="1" x14ac:dyDescent="0.25">
      <c r="A94" s="26" t="s">
        <v>127</v>
      </c>
      <c r="B94" s="8" t="s">
        <v>128</v>
      </c>
      <c r="C94" s="13"/>
      <c r="D94" s="3">
        <v>0</v>
      </c>
      <c r="E94" s="2"/>
      <c r="F94" s="3">
        <f>D94-C94</f>
        <v>0</v>
      </c>
      <c r="G94" s="3">
        <v>2052454.64</v>
      </c>
      <c r="H94" s="1"/>
      <c r="I94" s="1"/>
    </row>
    <row r="95" spans="1:9" ht="51" x14ac:dyDescent="0.25">
      <c r="A95" s="26" t="s">
        <v>129</v>
      </c>
      <c r="B95" s="8" t="s">
        <v>130</v>
      </c>
      <c r="C95" s="3"/>
      <c r="D95" s="3">
        <v>-207671.37</v>
      </c>
      <c r="E95" s="2"/>
      <c r="F95" s="3">
        <f>D95-C95</f>
        <v>-207671.37</v>
      </c>
      <c r="G95" s="3">
        <v>-2260126.0099999998</v>
      </c>
      <c r="H95" s="1"/>
      <c r="I95" s="1"/>
    </row>
  </sheetData>
  <mergeCells count="20">
    <mergeCell ref="A4:B4"/>
    <mergeCell ref="C4:F4"/>
    <mergeCell ref="A1:B1"/>
    <mergeCell ref="C1:F1"/>
    <mergeCell ref="C12:I12"/>
    <mergeCell ref="A2:I2"/>
    <mergeCell ref="A11:I11"/>
    <mergeCell ref="A9:B9"/>
    <mergeCell ref="C9:F9"/>
    <mergeCell ref="A10:B10"/>
    <mergeCell ref="C10:F10"/>
    <mergeCell ref="A7:B7"/>
    <mergeCell ref="C7:F7"/>
    <mergeCell ref="A8:B8"/>
    <mergeCell ref="A5:B5"/>
    <mergeCell ref="C5:F5"/>
    <mergeCell ref="A6:B6"/>
    <mergeCell ref="C6:F6"/>
    <mergeCell ref="A3:B3"/>
    <mergeCell ref="C3:F3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 r:id="rId1"/>
  <headerFooter alignWithMargins="0">
    <oddFooter>&amp;L&amp;"Arial,Regular"&amp;8 - 1 -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январь-декабрь 2025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Кузнецова</dc:creator>
  <cp:lastModifiedBy>Антонина Воробьева</cp:lastModifiedBy>
  <dcterms:created xsi:type="dcterms:W3CDTF">2022-03-21T11:13:11Z</dcterms:created>
  <dcterms:modified xsi:type="dcterms:W3CDTF">2026-01-30T09:13:44Z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